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75" windowWidth="9570" windowHeight="9015" activeTab="0"/>
  </bookViews>
  <sheets>
    <sheet name="集合時間" sheetId="1" r:id="rId1"/>
    <sheet name="各クラス入賞" sheetId="2" r:id="rId2"/>
    <sheet name="男女A" sheetId="3" r:id="rId3"/>
    <sheet name="男女B" sheetId="4" r:id="rId4"/>
    <sheet name="男女Ｃ" sheetId="5" r:id="rId5"/>
    <sheet name="男女Ｄ" sheetId="6" r:id="rId6"/>
    <sheet name="データ" sheetId="7" r:id="rId7"/>
  </sheets>
  <externalReferences>
    <externalReference r:id="rId10"/>
    <externalReference r:id="rId11"/>
    <externalReference r:id="rId12"/>
  </externalReferences>
  <definedNames>
    <definedName name="DANTAI" localSheetId="0">'[2]団体名コード '!$B$5:$C$201</definedName>
    <definedName name="DANTAI">'[2]団体名コード '!$B$5:$C$201</definedName>
    <definedName name="_xlnm.Print_Area" localSheetId="6">'データ'!$A$1:$M$165</definedName>
    <definedName name="_xlnm.Print_Area" localSheetId="0">'集合時間'!$A$1:$I$44</definedName>
    <definedName name="_xlnm.Print_Area" localSheetId="2">'男女A'!$A$1:$AM$244</definedName>
    <definedName name="_xlnm.Print_Area" localSheetId="3">'男女B'!$A$1:$AG$67</definedName>
    <definedName name="_xlnm.Print_Area" localSheetId="4">'男女Ｃ'!$A$1:$AE$51</definedName>
    <definedName name="_xlnm.Print_Area" localSheetId="5">'男女Ｄ'!$A$1:$AG$52</definedName>
    <definedName name="あ">'[3]団体名コード '!$B$5:$C$201</definedName>
    <definedName name="い">'[3]団体名コード '!$B$5:$C$201</definedName>
    <definedName name="お">'[3]団体名コード '!$B$5:$C$201</definedName>
    <definedName name="単女">'[1]辞書'!$B$11:$J$225</definedName>
  </definedNames>
  <calcPr fullCalcOnLoad="1"/>
</workbook>
</file>

<file path=xl/comments3.xml><?xml version="1.0" encoding="utf-8"?>
<comments xmlns="http://schemas.openxmlformats.org/spreadsheetml/2006/main">
  <authors>
    <author>yoshio</author>
  </authors>
  <commentList>
    <comment ref="Y13" authorId="0">
      <text>
        <r>
          <rPr>
            <b/>
            <sz val="9"/>
            <rFont val="ＭＳ Ｐゴシック"/>
            <family val="3"/>
          </rPr>
          <t>yoshio: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<sst xmlns="http://schemas.openxmlformats.org/spreadsheetml/2006/main" count="1125" uniqueCount="465">
  <si>
    <t>所　属</t>
  </si>
  <si>
    <t>勝率</t>
  </si>
  <si>
    <t>申込者各位</t>
  </si>
  <si>
    <t>　　別紙のとおりドローが決定いたしましたので、お知らせいたします。</t>
  </si>
  <si>
    <t>　　出場選手は、日程・注意事項を熟読の上、ご参加ください。</t>
  </si>
  <si>
    <t xml:space="preserve"> 《　仮　ド　ロ　ー　》</t>
  </si>
  <si>
    <t>〔大会日程〕</t>
  </si>
  <si>
    <t>中学男子１</t>
  </si>
  <si>
    <t>中学男子２</t>
  </si>
  <si>
    <t>小６男子</t>
  </si>
  <si>
    <t>小６女子</t>
  </si>
  <si>
    <t>小５男子</t>
  </si>
  <si>
    <t>小４以下男子</t>
  </si>
  <si>
    <t>小５女子</t>
  </si>
  <si>
    <t>小４以下女子</t>
  </si>
  <si>
    <t xml:space="preserve"> 〔大会会場〕</t>
  </si>
  <si>
    <t xml:space="preserve"> 〔大会注意事項〕</t>
  </si>
  <si>
    <t>　</t>
  </si>
  <si>
    <t>天候不良の場合も各自で判断せず，必ず会場に集合すること。</t>
  </si>
  <si>
    <t>試合球　運営クラブ選定</t>
  </si>
  <si>
    <t>テニスウエアを着用して下さい。</t>
  </si>
  <si>
    <t>試合前のウォーミングアップはサービス４本のみとします。</t>
  </si>
  <si>
    <t>フェアプレーの精神を理解し，いついかなる時でも，スポーツマンシップにのっとった行動をとること。（ルール・マナー等）「コートの友」参照</t>
  </si>
  <si>
    <t>天候等その他の事情により日程・試合方法が変更になる場合があります。</t>
  </si>
  <si>
    <t>※ごみは必ず各自持ち帰ってください。また、各クラブでごみ袋を用意し、帰る際に会場周辺のごみ拾いをしてください。
※会場・施設利用のマナーを厳守のこと。</t>
  </si>
  <si>
    <t>※</t>
  </si>
  <si>
    <t>a</t>
  </si>
  <si>
    <t>b</t>
  </si>
  <si>
    <t>c</t>
  </si>
  <si>
    <t>d</t>
  </si>
  <si>
    <t>e</t>
  </si>
  <si>
    <t>f</t>
  </si>
  <si>
    <t>g</t>
  </si>
  <si>
    <t>h</t>
  </si>
  <si>
    <t>a</t>
  </si>
  <si>
    <t>b</t>
  </si>
  <si>
    <t>c</t>
  </si>
  <si>
    <t>d</t>
  </si>
  <si>
    <t>e</t>
  </si>
  <si>
    <t>f</t>
  </si>
  <si>
    <t>b</t>
  </si>
  <si>
    <t>e</t>
  </si>
  <si>
    <t>c</t>
  </si>
  <si>
    <t>a</t>
  </si>
  <si>
    <t>d</t>
  </si>
  <si>
    <t>試合の円滑な運営に協力すること。</t>
  </si>
  <si>
    <t>・オーダーオブプレーの控え選手で、番号の若い選手がボールを受け取る。</t>
  </si>
  <si>
    <t>・控え選手は、両者とも指定されたコートの後方で待機する。</t>
  </si>
  <si>
    <t>・前の試合が終了したらすぐにコートに入る。（5分経過後は棄権となります）</t>
  </si>
  <si>
    <t>・試合が終了したら、勝者がボール、スコアを本部に届ける。</t>
  </si>
  <si>
    <t>・試合開始時、必ず対戦相手を確認する。</t>
  </si>
  <si>
    <t>試合開始</t>
  </si>
  <si>
    <t>クラス</t>
  </si>
  <si>
    <t>A-１</t>
  </si>
  <si>
    <t>A-２</t>
  </si>
  <si>
    <t>Ｂ</t>
  </si>
  <si>
    <t>B</t>
  </si>
  <si>
    <t>C</t>
  </si>
  <si>
    <t>Ｄ</t>
  </si>
  <si>
    <t xml:space="preserve">
人数</t>
  </si>
  <si>
    <t>※周辺の路上・駐車場では、練習（ラリー、ボレーボレー 等）をしない様にお願いします。</t>
  </si>
  <si>
    <t>※試合開始15分前には、受付を済ませてください。</t>
  </si>
  <si>
    <t>試合順３人：①１－２②勝者－３③残り試合　/　４人：①１－２②２－３③勝ちー勝ち④負けー負け⑤⑥残り試合</t>
  </si>
  <si>
    <t>女子A</t>
  </si>
  <si>
    <t>氏 名</t>
  </si>
  <si>
    <t>シーガイアＪｒ</t>
  </si>
  <si>
    <t>イワキリＪｒ</t>
  </si>
  <si>
    <t>シーガイアＪｒ</t>
  </si>
  <si>
    <t>シーガイアＪｒ</t>
  </si>
  <si>
    <t>男子Bシングルス</t>
  </si>
  <si>
    <t>女子Bシングルス</t>
  </si>
  <si>
    <t>甲斐　未紗子</t>
  </si>
  <si>
    <t>シーガイアＪｒ</t>
  </si>
  <si>
    <t>男子Cシングルス</t>
  </si>
  <si>
    <t>女子Cシングルス</t>
  </si>
  <si>
    <t>男子Dシングルス</t>
  </si>
  <si>
    <t>イワキリＪｒ</t>
  </si>
  <si>
    <t>本田　貴大</t>
  </si>
  <si>
    <t>シーガイアＪｒ</t>
  </si>
  <si>
    <t>女子Dシングルス</t>
  </si>
  <si>
    <t>猪野　ひなた</t>
  </si>
  <si>
    <t>甲斐　未央</t>
  </si>
  <si>
    <t>寺田　愛実</t>
  </si>
  <si>
    <t>池田　圭吾</t>
  </si>
  <si>
    <t>小林Ｊｒ</t>
  </si>
  <si>
    <t>男子A</t>
  </si>
  <si>
    <t>氏　名</t>
  </si>
  <si>
    <t>男子A－１</t>
  </si>
  <si>
    <t>男子A－2</t>
  </si>
  <si>
    <t>男子B</t>
  </si>
  <si>
    <t>男子Ｃ</t>
  </si>
  <si>
    <t>女子B</t>
  </si>
  <si>
    <t>女子C</t>
  </si>
  <si>
    <t>男子D</t>
  </si>
  <si>
    <t>女子D</t>
  </si>
  <si>
    <t>所　属</t>
  </si>
  <si>
    <t>氏名</t>
  </si>
  <si>
    <t>所属</t>
  </si>
  <si>
    <t>氏</t>
  </si>
  <si>
    <t>所属</t>
  </si>
  <si>
    <t>生年月日</t>
  </si>
  <si>
    <t>NO,</t>
  </si>
  <si>
    <t>勝敗</t>
  </si>
  <si>
    <t>順位</t>
  </si>
  <si>
    <t>高鍋西中</t>
  </si>
  <si>
    <t>渡部　理久</t>
  </si>
  <si>
    <t>チーム村雲</t>
  </si>
  <si>
    <t>中嶋千将</t>
  </si>
  <si>
    <t>三財中</t>
  </si>
  <si>
    <t>広瀬　展樹</t>
  </si>
  <si>
    <t>清武Jr</t>
  </si>
  <si>
    <t>井上　裕亮</t>
  </si>
  <si>
    <t>後藤　健太</t>
  </si>
  <si>
    <t>鵬翔中</t>
  </si>
  <si>
    <t>予選落ち</t>
  </si>
  <si>
    <t>福添　新太郎</t>
  </si>
  <si>
    <t>山本　勇輝</t>
  </si>
  <si>
    <t>棧　　壮真</t>
  </si>
  <si>
    <t>清水　秀真</t>
  </si>
  <si>
    <t>太田　優磨</t>
  </si>
  <si>
    <t>出田　有里佳</t>
  </si>
  <si>
    <t>東　実珠帆</t>
  </si>
  <si>
    <t>戸敷　ひみ</t>
  </si>
  <si>
    <t>前田　美優</t>
  </si>
  <si>
    <t>山口　遥香</t>
  </si>
  <si>
    <t>陣内かな絵</t>
  </si>
  <si>
    <t>黒原菜那</t>
  </si>
  <si>
    <t>岩永　由希美</t>
  </si>
  <si>
    <t>余野木　満里乃</t>
  </si>
  <si>
    <t>吉野愛伊里</t>
  </si>
  <si>
    <t>日髙瑠璃佳</t>
  </si>
  <si>
    <t>鎌田京香</t>
  </si>
  <si>
    <t>冨田美咲</t>
  </si>
  <si>
    <t>児玉　翼</t>
  </si>
  <si>
    <t>藤岡　拳斗</t>
  </si>
  <si>
    <t>矢野　佑紀</t>
  </si>
  <si>
    <t>城尾　侑希</t>
  </si>
  <si>
    <t>黒木　美波</t>
  </si>
  <si>
    <t>今栖瑠菜</t>
  </si>
  <si>
    <t>中村麻里</t>
  </si>
  <si>
    <t>寺田　夏実</t>
  </si>
  <si>
    <t>高橋　翔</t>
  </si>
  <si>
    <t>陣内洋柾</t>
  </si>
  <si>
    <t>高垣遼也</t>
  </si>
  <si>
    <t>井上　竜一</t>
  </si>
  <si>
    <t>富吉香帆</t>
  </si>
  <si>
    <t>高橋　惇太</t>
  </si>
  <si>
    <t>イワキリＪｒ</t>
  </si>
  <si>
    <t>久門　幹</t>
  </si>
  <si>
    <t>宮本　和貴</t>
  </si>
  <si>
    <t>試合方法 予選リーグ・決勝トーナメントともに１セットマッチ（6-6　ﾀｲﾌﾞﾚｰｸ）＊デュースあり</t>
  </si>
  <si>
    <t>残り試合</t>
  </si>
  <si>
    <t>伊東　詩織</t>
  </si>
  <si>
    <t>ライジングサンHJC</t>
  </si>
  <si>
    <t>山中　瑠璃</t>
  </si>
  <si>
    <t>日向学院</t>
  </si>
  <si>
    <t>二宮　沙織</t>
  </si>
  <si>
    <t>日高　知美</t>
  </si>
  <si>
    <t>徳永　郁子</t>
  </si>
  <si>
    <t>竹村　有加</t>
  </si>
  <si>
    <t>山下　彩</t>
  </si>
  <si>
    <t>中村　愛</t>
  </si>
  <si>
    <t>小城　東</t>
  </si>
  <si>
    <t>小林Ｊｒ</t>
  </si>
  <si>
    <t>鳥越　まゆ</t>
  </si>
  <si>
    <t>清武Ｊｒ</t>
  </si>
  <si>
    <t>Ｂ　ベスト４</t>
  </si>
  <si>
    <t>川　添　智　浩</t>
  </si>
  <si>
    <t>日南ＴＣジュニア</t>
  </si>
  <si>
    <t>Ｂ　１位</t>
  </si>
  <si>
    <t>平　井　瑠璃佳</t>
  </si>
  <si>
    <t>平　原　加　奈</t>
  </si>
  <si>
    <t>Ａ　本戦ﾄｰﾅﾒﾝﾄ</t>
  </si>
  <si>
    <t>D　ﾘｰｸﾞ２位</t>
  </si>
  <si>
    <t>A　ベスト８</t>
  </si>
  <si>
    <t>宮原　彩</t>
  </si>
  <si>
    <t>河野由佳</t>
  </si>
  <si>
    <t>寺田優香</t>
  </si>
  <si>
    <t>井上美里</t>
  </si>
  <si>
    <t>日高　夢可</t>
  </si>
  <si>
    <t>不参加</t>
  </si>
  <si>
    <t>林　　奈津美</t>
  </si>
  <si>
    <t>清武Jr</t>
  </si>
  <si>
    <t>福山　　実可子</t>
  </si>
  <si>
    <t>A リーグ２位</t>
  </si>
  <si>
    <t>谷口　　美香</t>
  </si>
  <si>
    <t>A リーグ３位</t>
  </si>
  <si>
    <t>日我　　華奈</t>
  </si>
  <si>
    <t>竹之内　　紹未</t>
  </si>
  <si>
    <t>今村　　美佑</t>
  </si>
  <si>
    <t>當瀬　美夏</t>
  </si>
  <si>
    <t>黒木和佳</t>
  </si>
  <si>
    <t>ルネサンスJr</t>
  </si>
  <si>
    <t>B　ベスト４</t>
  </si>
  <si>
    <t>池田理佐</t>
  </si>
  <si>
    <t>紙屋友恵</t>
  </si>
  <si>
    <t>ルネサンス</t>
  </si>
  <si>
    <t>済陽　彩花</t>
  </si>
  <si>
    <t>ﾁｰﾑﾐﾘｵﾝ</t>
  </si>
  <si>
    <t>神園　育美</t>
  </si>
  <si>
    <t>新富Ｊｒ</t>
  </si>
  <si>
    <t>野口　万里奈</t>
  </si>
  <si>
    <t>Ｂ　リーグ３位</t>
  </si>
  <si>
    <t>山口　紗季</t>
  </si>
  <si>
    <t>松　田　莉　奈</t>
  </si>
  <si>
    <t>平　原　佳　代</t>
  </si>
  <si>
    <t>和田明香里</t>
  </si>
  <si>
    <t>サンタハウス</t>
  </si>
  <si>
    <t>馬場　加奈子</t>
  </si>
  <si>
    <t>ロイヤルＪｒ</t>
  </si>
  <si>
    <t>吉嶺　明夏</t>
  </si>
  <si>
    <t>黒木　香菜子</t>
  </si>
  <si>
    <t>末吉萌華</t>
  </si>
  <si>
    <t>梯　夏子</t>
  </si>
  <si>
    <t>Cリーグ1位</t>
  </si>
  <si>
    <t>D　リーグ1位</t>
  </si>
  <si>
    <t>中村　羽衣</t>
  </si>
  <si>
    <t>シーガイアＪｒ</t>
  </si>
  <si>
    <t>田﨑　直美</t>
  </si>
  <si>
    <t>シーガイアＪｒ</t>
  </si>
  <si>
    <t>Ｃﾘｰｸﾞ１位</t>
  </si>
  <si>
    <t>飛江田Jr</t>
  </si>
  <si>
    <t>Ｃﾘｰｸﾞ２位</t>
  </si>
  <si>
    <t>藤崎　友佳子　</t>
  </si>
  <si>
    <t>ﾁｰﾑﾐﾘｵﾝ</t>
  </si>
  <si>
    <t>佐土原Jr</t>
  </si>
  <si>
    <t>Ｂリーグ</t>
  </si>
  <si>
    <t>押川　幸美</t>
  </si>
  <si>
    <t>初</t>
  </si>
  <si>
    <t>中山　瑛夢</t>
  </si>
  <si>
    <t>ロイヤルＪｒ</t>
  </si>
  <si>
    <t>中山　真花</t>
  </si>
  <si>
    <t>竹之内　咲紀</t>
  </si>
  <si>
    <t>前々回
Dﾘｰｸﾞ２位</t>
  </si>
  <si>
    <t>前田　ちなみ</t>
  </si>
  <si>
    <t>井上　華奈</t>
  </si>
  <si>
    <t>久保崎鈴菜</t>
  </si>
  <si>
    <t>サンタハウス</t>
  </si>
  <si>
    <t>松田　朋与</t>
  </si>
  <si>
    <t>藤本　海月</t>
  </si>
  <si>
    <t>ロイヤルＪｒ</t>
  </si>
  <si>
    <t>中村　佑羽</t>
  </si>
  <si>
    <t>シーガイアＪｒ</t>
  </si>
  <si>
    <t>楠田　奈央</t>
  </si>
  <si>
    <t>前原　茉彩</t>
  </si>
  <si>
    <t>シーガイアＪｒ</t>
  </si>
  <si>
    <t>田代　まゆ</t>
  </si>
  <si>
    <t>野口　智可</t>
  </si>
  <si>
    <t>南里　綾香</t>
  </si>
  <si>
    <t>ﾁｰﾑﾐﾘｵﾝ</t>
  </si>
  <si>
    <t>済陽　優花</t>
  </si>
  <si>
    <t>川俣　勇人</t>
  </si>
  <si>
    <t>Ｂ　リーグ4位</t>
  </si>
  <si>
    <t>那須　敬太</t>
  </si>
  <si>
    <t>Ｂ　リーグ２位</t>
  </si>
  <si>
    <t>安　楽　亮　佑</t>
  </si>
  <si>
    <t>Ｂベスト８</t>
  </si>
  <si>
    <t>川 　越　絢　 恭</t>
  </si>
  <si>
    <t>Ｃ　１位</t>
  </si>
  <si>
    <t>宮　田　龍　一</t>
  </si>
  <si>
    <t>落　合　宏志朗</t>
  </si>
  <si>
    <t>甲斐大地</t>
  </si>
  <si>
    <t>サンタハウス</t>
  </si>
  <si>
    <t>久保崎竣平</t>
  </si>
  <si>
    <t>サンタハウス</t>
  </si>
  <si>
    <t>久保崎翔太</t>
  </si>
  <si>
    <t>サンタハウス</t>
  </si>
  <si>
    <t>Ｃ　本戦２位</t>
  </si>
  <si>
    <t>黒木　真理也</t>
  </si>
  <si>
    <t>Ｂ　リーグ２位</t>
  </si>
  <si>
    <t>佐野　真太郎</t>
  </si>
  <si>
    <t>今隈　立人</t>
  </si>
  <si>
    <t>新　坂　祐　人</t>
  </si>
  <si>
    <t>濱名　優弥</t>
  </si>
  <si>
    <t>リザーブＪｒ</t>
  </si>
  <si>
    <t>押川　綾汰</t>
  </si>
  <si>
    <t>瀬戸 喬史</t>
  </si>
  <si>
    <t>金丸　和樹</t>
  </si>
  <si>
    <t>C　リーグ３位</t>
  </si>
  <si>
    <t>渡邊　直通</t>
  </si>
  <si>
    <t>坂元勇太</t>
  </si>
  <si>
    <t>サンタハウス</t>
  </si>
  <si>
    <t>染矢　和仁</t>
  </si>
  <si>
    <t>ロイヤルＪｒ</t>
  </si>
  <si>
    <t>松元　駿</t>
  </si>
  <si>
    <t>大村　翔</t>
  </si>
  <si>
    <t>谷川　佑希</t>
  </si>
  <si>
    <t>遠山　周衛</t>
  </si>
  <si>
    <t>岩切　大智</t>
  </si>
  <si>
    <t>須　志　田　　怜</t>
  </si>
  <si>
    <t>蛯　原　悠　介</t>
  </si>
  <si>
    <t>黒　川　祐　介</t>
  </si>
  <si>
    <t>高　橋　流　星</t>
  </si>
  <si>
    <t>赤木伊吹</t>
  </si>
  <si>
    <t>伊東啓輔</t>
  </si>
  <si>
    <t>サンタハウス</t>
  </si>
  <si>
    <t>Ｂ　リーグ４位</t>
  </si>
  <si>
    <t>尾崎　雄介</t>
  </si>
  <si>
    <t>ロイヤルＪｒ</t>
  </si>
  <si>
    <t>中嶋　大介</t>
  </si>
  <si>
    <t>吉嶺　怜馬</t>
  </si>
  <si>
    <t>坂口　遼河</t>
  </si>
  <si>
    <t>鄧　　正希</t>
  </si>
  <si>
    <t>ジュニアリーグ第2戦</t>
  </si>
  <si>
    <t>9月1日（土）</t>
  </si>
  <si>
    <t>9月2日（日）</t>
  </si>
  <si>
    <t>中学男子３</t>
  </si>
  <si>
    <t>A-３</t>
  </si>
  <si>
    <t>仮ドローで名前・所属に誤字・訂正等がございましたら、恐れ入りますが印刷の都合上、８月３０日(木)１２：００までに、下記へご連絡ください。</t>
  </si>
  <si>
    <t>大坪　祐真</t>
  </si>
  <si>
    <t>久峰中</t>
  </si>
  <si>
    <t>荒武　祐也</t>
  </si>
  <si>
    <t>松村　拡明</t>
  </si>
  <si>
    <t>日高　裕充</t>
  </si>
  <si>
    <t>Ａ　ベスト８</t>
  </si>
  <si>
    <t>白嵜　裕也</t>
  </si>
  <si>
    <t>森　春樹</t>
  </si>
  <si>
    <t>吉元　稜</t>
  </si>
  <si>
    <t>谷口祐介</t>
  </si>
  <si>
    <t>杉　山　　　滋</t>
  </si>
  <si>
    <t>小松勇気</t>
  </si>
  <si>
    <t>A　ベスト１６</t>
  </si>
  <si>
    <t>樫村貴也</t>
  </si>
  <si>
    <t>篠原盛太郎</t>
  </si>
  <si>
    <t>成合太彰</t>
  </si>
  <si>
    <t>安藤  翔</t>
  </si>
  <si>
    <t>横山彰也</t>
  </si>
  <si>
    <t>松原俊亮</t>
  </si>
  <si>
    <t>安藤  龍二</t>
  </si>
  <si>
    <t>奥野　紘章</t>
  </si>
  <si>
    <t>日向学院</t>
  </si>
  <si>
    <t>佐野　将史</t>
  </si>
  <si>
    <t>吉田　光</t>
  </si>
  <si>
    <t>伊与田　智樹</t>
  </si>
  <si>
    <t>岡本　裕佐</t>
  </si>
  <si>
    <t>松本　崇志</t>
  </si>
  <si>
    <t>石坂　太一</t>
  </si>
  <si>
    <t>金澤　昇</t>
  </si>
  <si>
    <t>鬼ヶ原　圭祐</t>
  </si>
  <si>
    <t>鈴木　皓一朗</t>
  </si>
  <si>
    <t>長村　将成</t>
  </si>
  <si>
    <t>重黒木　一馬</t>
  </si>
  <si>
    <t>田邊　希</t>
  </si>
  <si>
    <t>河野　聖</t>
  </si>
  <si>
    <t>山之内　大空</t>
  </si>
  <si>
    <t>宮崎西高附属中</t>
  </si>
  <si>
    <t>宮元　　耀嗣</t>
  </si>
  <si>
    <t>春山　　悠太</t>
  </si>
  <si>
    <t>迫園　　直也</t>
  </si>
  <si>
    <t>久門　　　樹</t>
  </si>
  <si>
    <t>外山　　宗樹</t>
  </si>
  <si>
    <t>石崎　　大貴</t>
  </si>
  <si>
    <t>藤原　　充志</t>
  </si>
  <si>
    <t>中原　　悠貴</t>
  </si>
  <si>
    <t>小畑　　拓也</t>
  </si>
  <si>
    <t>児玉　　祐昌</t>
  </si>
  <si>
    <t>新名　和也</t>
  </si>
  <si>
    <t>Best8</t>
  </si>
  <si>
    <t>外山　直樹</t>
  </si>
  <si>
    <t>田中　佑樹</t>
  </si>
  <si>
    <t>深水　天翔</t>
  </si>
  <si>
    <t>長友　翔碁</t>
  </si>
  <si>
    <t>木村　拓</t>
  </si>
  <si>
    <t>川俣　　仁</t>
  </si>
  <si>
    <t>A １回戦</t>
  </si>
  <si>
    <t>金丸　　大夢</t>
  </si>
  <si>
    <t>甲斐　　寛之</t>
  </si>
  <si>
    <t>山口　　翔太</t>
  </si>
  <si>
    <t>大峯　　慶明</t>
  </si>
  <si>
    <t>河野　　広記</t>
  </si>
  <si>
    <t>黒木大地</t>
  </si>
  <si>
    <t>宝満　貴秋</t>
  </si>
  <si>
    <t>広瀬中</t>
  </si>
  <si>
    <t>小川　直樹</t>
  </si>
  <si>
    <t>山下　創一郎</t>
  </si>
  <si>
    <t>米良　優太</t>
  </si>
  <si>
    <t>坂田直紀</t>
  </si>
  <si>
    <t>Ａ　ベスト８</t>
  </si>
  <si>
    <t>厚地大樹</t>
  </si>
  <si>
    <t>黒木　農</t>
  </si>
  <si>
    <t>田中啓務</t>
  </si>
  <si>
    <t>上野朝稔</t>
  </si>
  <si>
    <t>奥村壮志</t>
  </si>
  <si>
    <t>相田敬亮</t>
  </si>
  <si>
    <t>相田裕亮</t>
  </si>
  <si>
    <t>中村光八</t>
  </si>
  <si>
    <t>丸山晶弘</t>
  </si>
  <si>
    <t>金田祐太朗</t>
  </si>
  <si>
    <t>前田寛紀</t>
  </si>
  <si>
    <t>吉田孝平</t>
  </si>
  <si>
    <t>吉岡竜汰</t>
  </si>
  <si>
    <t>巽　康太</t>
  </si>
  <si>
    <t>川崎徳仁</t>
  </si>
  <si>
    <t>増田春乃介</t>
  </si>
  <si>
    <t>山元翔馬</t>
  </si>
  <si>
    <t>迫間崇弘</t>
  </si>
  <si>
    <t>平川敦樹</t>
  </si>
  <si>
    <t>木下浩孝</t>
  </si>
  <si>
    <t>荒田拓哉</t>
  </si>
  <si>
    <t>榎本　章吾</t>
  </si>
  <si>
    <t>シーガイアＪｒ</t>
  </si>
  <si>
    <t>前田　新</t>
  </si>
  <si>
    <t>大村　健</t>
  </si>
  <si>
    <t>友清　飛海</t>
  </si>
  <si>
    <t>曽根田　佳久　</t>
  </si>
  <si>
    <t>福永　遼太</t>
  </si>
  <si>
    <t>濱崎　信乃介</t>
  </si>
  <si>
    <t>手島　佑輔</t>
  </si>
  <si>
    <t>南里　健太</t>
  </si>
  <si>
    <t>2007ジュニアリーグ　第２戦　申し込み　　　２月１０日（土）　１１日（日・予備日）</t>
  </si>
  <si>
    <t>中学男子４</t>
  </si>
  <si>
    <t>A-４</t>
  </si>
  <si>
    <t>中学女子１</t>
  </si>
  <si>
    <t>中学女子２</t>
  </si>
  <si>
    <t>女子Aー１</t>
  </si>
  <si>
    <t>女子Aー２</t>
  </si>
  <si>
    <t>男子A－3</t>
  </si>
  <si>
    <t>男子A－4</t>
  </si>
  <si>
    <t>c</t>
  </si>
  <si>
    <t>決勝トーナメント</t>
  </si>
  <si>
    <t>a1</t>
  </si>
  <si>
    <t>b1</t>
  </si>
  <si>
    <t>b2</t>
  </si>
  <si>
    <t>a2</t>
  </si>
  <si>
    <t>　　※国体強化選手選考会が同時進行致します。</t>
  </si>
  <si>
    <t>県総合運動公園テニスコート　18面</t>
  </si>
  <si>
    <t>予選リーグ　　　　決勝ﾄｰﾅﾒﾝﾄ</t>
  </si>
  <si>
    <t>予選リーグ</t>
  </si>
  <si>
    <t xml:space="preserve">
決勝トーナメント
残り試合</t>
  </si>
  <si>
    <t>宮崎県テニス協会　ファックス：０９８５－２１－１３１２　メール：info@mtennis.org</t>
  </si>
  <si>
    <t>比江島　明日香</t>
  </si>
  <si>
    <t>新富Jr</t>
  </si>
  <si>
    <t>ｇ</t>
  </si>
  <si>
    <t>ｆ</t>
  </si>
  <si>
    <t>ｄ</t>
  </si>
  <si>
    <t>大村　和希</t>
  </si>
  <si>
    <r>
      <t>d</t>
    </r>
    <r>
      <rPr>
        <sz val="11"/>
        <rFont val="ＭＳ Ｐゴシック"/>
        <family val="0"/>
      </rPr>
      <t>ef</t>
    </r>
  </si>
  <si>
    <r>
      <t>d</t>
    </r>
    <r>
      <rPr>
        <sz val="11"/>
        <rFont val="ＭＳ Ｐゴシック"/>
        <family val="0"/>
      </rPr>
      <t>ef</t>
    </r>
  </si>
  <si>
    <r>
      <t>d</t>
    </r>
    <r>
      <rPr>
        <sz val="11"/>
        <rFont val="ＭＳ Ｐゴシック"/>
        <family val="0"/>
      </rPr>
      <t>ef</t>
    </r>
  </si>
  <si>
    <t>田崎　直美</t>
  </si>
  <si>
    <t>(4)</t>
  </si>
  <si>
    <t>(4)</t>
  </si>
  <si>
    <t>DEF</t>
  </si>
  <si>
    <t>中村　　瑛</t>
  </si>
  <si>
    <t>新　坂　なつき</t>
  </si>
  <si>
    <t>優勝</t>
  </si>
  <si>
    <t>準優勝</t>
  </si>
  <si>
    <t>３位</t>
  </si>
  <si>
    <t>男子A－１
（中学１～３年）</t>
  </si>
  <si>
    <t>19年度ジュニアリーグ第２戦結果</t>
  </si>
  <si>
    <t>2007/9/2(土）～9/3(日) ：県総合運動公園（木花）</t>
  </si>
  <si>
    <t>男子A－２
（中学１～３年）</t>
  </si>
  <si>
    <t>男子A－３
（中学１～３年）</t>
  </si>
  <si>
    <t>男子A－４
（中学１～３年）</t>
  </si>
  <si>
    <t>男子Bクラス
（小学６年）</t>
  </si>
  <si>
    <t>※A-1／A-2／A-3／A-4は同一レベルのクラス。</t>
  </si>
  <si>
    <t>男子Cクラス
（小学５年）</t>
  </si>
  <si>
    <t>男子Dクラス
（小学４年以下）</t>
  </si>
  <si>
    <t>下記入賞者は次回以降、上位クラスへエントリすることになります。</t>
  </si>
  <si>
    <t>女子A－１
（中学１～３年）</t>
  </si>
  <si>
    <t>女子A－２
（中学１～３年）</t>
  </si>
  <si>
    <t>女子Bクラス
（小学６年）</t>
  </si>
  <si>
    <t>女子Cクラス
（小学５年）</t>
  </si>
  <si>
    <t>女子Dクラス
（小学４年以下）</t>
  </si>
  <si>
    <t>※A-1／A-2は同一レベルのクラス。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</si>
</sst>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&quot;第&quot;0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\-#,##0;&quot;-&quot;"/>
    <numFmt numFmtId="183" formatCode="0_);[Red]\(0\)"/>
    <numFmt numFmtId="184" formatCode="[$€-2]\ #,##0.00_);[Red]\([$€-2]\ #,##0.00\)"/>
    <numFmt numFmtId="185" formatCode="0.000_ "/>
  </numFmts>
  <fonts count="42">
    <font>
      <sz val="11"/>
      <name val="ＭＳ Ｐゴシック"/>
      <family val="0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2"/>
      <name val="ＭＳ 明朝"/>
      <family val="1"/>
    </font>
    <font>
      <sz val="6"/>
      <name val="HG丸ｺﾞｼｯｸM-PRO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6"/>
      <name val="HG丸ｺﾞｼｯｸM-PRO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color indexed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 diagonalDown="1">
      <left style="double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double"/>
      <right>
        <color indexed="63"/>
      </right>
      <top style="thin"/>
      <bottom>
        <color indexed="63"/>
      </bottom>
      <diagonal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0">
      <alignment/>
      <protection/>
    </xf>
  </cellStyleXfs>
  <cellXfs count="46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shrinkToFit="1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quotePrefix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0" xfId="0" applyNumberFormat="1" applyBorder="1" applyAlignment="1">
      <alignment horizontal="center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 quotePrefix="1">
      <alignment horizontal="center" vertical="center" shrinkToFit="1"/>
    </xf>
    <xf numFmtId="0" fontId="3" fillId="0" borderId="0" xfId="0" applyFont="1" applyAlignment="1">
      <alignment/>
    </xf>
    <xf numFmtId="0" fontId="0" fillId="0" borderId="3" xfId="0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shrinkToFit="1"/>
    </xf>
    <xf numFmtId="0" fontId="0" fillId="0" borderId="3" xfId="32" applyFont="1" applyFill="1" applyBorder="1" applyAlignment="1">
      <alignment shrinkToFit="1"/>
      <protection/>
    </xf>
    <xf numFmtId="0" fontId="0" fillId="0" borderId="5" xfId="0" applyFont="1" applyFill="1" applyBorder="1" applyAlignment="1">
      <alignment vertical="center" shrinkToFit="1"/>
    </xf>
    <xf numFmtId="0" fontId="0" fillId="0" borderId="0" xfId="32" applyFont="1" applyFill="1">
      <alignment/>
      <protection/>
    </xf>
    <xf numFmtId="0" fontId="0" fillId="0" borderId="3" xfId="0" applyFont="1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shrinkToFit="1"/>
    </xf>
    <xf numFmtId="14" fontId="0" fillId="0" borderId="0" xfId="0" applyNumberFormat="1" applyFill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7" xfId="32" applyFont="1" applyFill="1" applyBorder="1" applyAlignment="1">
      <alignment horizontal="center" vertical="center" shrinkToFit="1"/>
      <protection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32" applyFont="1" applyFill="1" applyBorder="1" applyAlignment="1">
      <alignment horizontal="center" vertical="center" shrinkToFit="1"/>
      <protection/>
    </xf>
    <xf numFmtId="14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14" fontId="6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 shrinkToFit="1"/>
    </xf>
    <xf numFmtId="14" fontId="0" fillId="0" borderId="0" xfId="0" applyNumberFormat="1" applyFill="1" applyBorder="1" applyAlignment="1">
      <alignment/>
    </xf>
    <xf numFmtId="14" fontId="6" fillId="0" borderId="0" xfId="0" applyNumberFormat="1" applyFont="1" applyFill="1" applyAlignment="1">
      <alignment horizontal="center" vertical="center"/>
    </xf>
    <xf numFmtId="0" fontId="0" fillId="0" borderId="11" xfId="0" applyBorder="1" applyAlignment="1">
      <alignment horizont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Font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0" fontId="0" fillId="0" borderId="0" xfId="31" applyFont="1">
      <alignment/>
      <protection/>
    </xf>
    <xf numFmtId="0" fontId="8" fillId="0" borderId="0" xfId="31" applyFont="1">
      <alignment/>
      <protection/>
    </xf>
    <xf numFmtId="0" fontId="0" fillId="0" borderId="0" xfId="31">
      <alignment/>
      <protection/>
    </xf>
    <xf numFmtId="0" fontId="21" fillId="0" borderId="0" xfId="31" applyFont="1" applyAlignment="1">
      <alignment horizontal="center"/>
      <protection/>
    </xf>
    <xf numFmtId="0" fontId="0" fillId="0" borderId="0" xfId="31" applyBorder="1">
      <alignment/>
      <protection/>
    </xf>
    <xf numFmtId="0" fontId="20" fillId="0" borderId="17" xfId="34" applyFont="1" applyBorder="1">
      <alignment/>
      <protection/>
    </xf>
    <xf numFmtId="0" fontId="6" fillId="0" borderId="0" xfId="31" applyFont="1" applyAlignment="1">
      <alignment vertical="center"/>
      <protection/>
    </xf>
    <xf numFmtId="0" fontId="23" fillId="0" borderId="0" xfId="31" applyFont="1" applyBorder="1" applyAlignment="1">
      <alignment horizontal="left" vertical="center"/>
      <protection/>
    </xf>
    <xf numFmtId="0" fontId="24" fillId="0" borderId="0" xfId="31" applyFont="1" applyBorder="1" applyAlignment="1">
      <alignment horizontal="center" vertical="center"/>
      <protection/>
    </xf>
    <xf numFmtId="0" fontId="24" fillId="0" borderId="0" xfId="31" applyFont="1" applyBorder="1" applyAlignment="1">
      <alignment horizontal="center"/>
      <protection/>
    </xf>
    <xf numFmtId="0" fontId="20" fillId="0" borderId="0" xfId="34">
      <alignment/>
      <protection/>
    </xf>
    <xf numFmtId="0" fontId="21" fillId="0" borderId="0" xfId="31" applyFont="1" applyAlignment="1">
      <alignment/>
      <protection/>
    </xf>
    <xf numFmtId="0" fontId="26" fillId="0" borderId="0" xfId="31" applyFont="1">
      <alignment/>
      <protection/>
    </xf>
    <xf numFmtId="0" fontId="25" fillId="0" borderId="0" xfId="31" applyFont="1" applyBorder="1" applyAlignment="1">
      <alignment horizontal="left"/>
      <protection/>
    </xf>
    <xf numFmtId="0" fontId="27" fillId="0" borderId="18" xfId="31" applyFont="1" applyBorder="1" applyAlignment="1">
      <alignment horizontal="center" vertical="center"/>
      <protection/>
    </xf>
    <xf numFmtId="0" fontId="20" fillId="0" borderId="0" xfId="34" applyFont="1">
      <alignment/>
      <protection/>
    </xf>
    <xf numFmtId="0" fontId="27" fillId="0" borderId="0" xfId="31" applyFont="1" applyBorder="1" applyAlignment="1">
      <alignment horizontal="center" vertical="center"/>
      <protection/>
    </xf>
    <xf numFmtId="0" fontId="24" fillId="0" borderId="0" xfId="31" applyFont="1" applyBorder="1" applyAlignment="1">
      <alignment horizontal="left" vertical="center" wrapText="1"/>
      <protection/>
    </xf>
    <xf numFmtId="49" fontId="26" fillId="0" borderId="0" xfId="31" applyNumberFormat="1" applyFont="1" applyBorder="1" applyAlignment="1">
      <alignment horizontal="right"/>
      <protection/>
    </xf>
    <xf numFmtId="49" fontId="29" fillId="0" borderId="0" xfId="31" applyNumberFormat="1" applyFont="1" applyBorder="1" applyAlignment="1">
      <alignment horizontal="right" vertical="center"/>
      <protection/>
    </xf>
    <xf numFmtId="0" fontId="0" fillId="0" borderId="0" xfId="31" applyAlignment="1">
      <alignment/>
      <protection/>
    </xf>
    <xf numFmtId="49" fontId="26" fillId="0" borderId="0" xfId="31" applyNumberFormat="1" applyFont="1" applyBorder="1" applyAlignment="1">
      <alignment horizontal="right" vertical="center"/>
      <protection/>
    </xf>
    <xf numFmtId="0" fontId="26" fillId="0" borderId="0" xfId="31" applyFont="1" applyBorder="1" applyAlignment="1">
      <alignment horizontal="left"/>
      <protection/>
    </xf>
    <xf numFmtId="49" fontId="0" fillId="0" borderId="0" xfId="31" applyNumberFormat="1" applyAlignment="1">
      <alignment horizontal="right"/>
      <protection/>
    </xf>
    <xf numFmtId="0" fontId="0" fillId="0" borderId="0" xfId="31" applyAlignment="1">
      <alignment horizontal="right"/>
      <protection/>
    </xf>
    <xf numFmtId="0" fontId="24" fillId="0" borderId="19" xfId="31" applyFont="1" applyBorder="1" applyAlignment="1">
      <alignment horizontal="left" vertical="center"/>
      <protection/>
    </xf>
    <xf numFmtId="0" fontId="24" fillId="0" borderId="20" xfId="31" applyFont="1" applyBorder="1" applyAlignment="1">
      <alignment horizontal="left" vertical="center"/>
      <protection/>
    </xf>
    <xf numFmtId="0" fontId="24" fillId="0" borderId="21" xfId="31" applyFont="1" applyBorder="1" applyAlignment="1">
      <alignment horizontal="left" vertical="center" wrapText="1"/>
      <protection/>
    </xf>
    <xf numFmtId="0" fontId="20" fillId="0" borderId="0" xfId="34" applyFont="1" applyFill="1" applyBorder="1">
      <alignment/>
      <protection/>
    </xf>
    <xf numFmtId="0" fontId="20" fillId="0" borderId="0" xfId="34" applyFont="1" applyFill="1" applyBorder="1" applyAlignment="1">
      <alignment horizontal="left"/>
      <protection/>
    </xf>
    <xf numFmtId="0" fontId="20" fillId="0" borderId="0" xfId="34" applyFill="1" applyBorder="1">
      <alignment/>
      <protection/>
    </xf>
    <xf numFmtId="20" fontId="20" fillId="0" borderId="0" xfId="34" applyNumberFormat="1" applyFill="1" applyBorder="1">
      <alignment/>
      <protection/>
    </xf>
    <xf numFmtId="20" fontId="20" fillId="0" borderId="0" xfId="34" applyNumberFormat="1" applyFont="1" applyFill="1" applyBorder="1">
      <alignment/>
      <protection/>
    </xf>
    <xf numFmtId="0" fontId="20" fillId="0" borderId="3" xfId="34" applyFont="1" applyBorder="1" applyAlignment="1">
      <alignment horizontal="center" vertical="center" shrinkToFit="1"/>
      <protection/>
    </xf>
    <xf numFmtId="0" fontId="11" fillId="0" borderId="3" xfId="31" applyFont="1" applyBorder="1" applyAlignment="1">
      <alignment horizontal="center" vertical="center" shrinkToFit="1"/>
      <protection/>
    </xf>
    <xf numFmtId="0" fontId="20" fillId="0" borderId="3" xfId="34" applyFont="1" applyFill="1" applyBorder="1" applyAlignment="1">
      <alignment shrinkToFit="1"/>
      <protection/>
    </xf>
    <xf numFmtId="20" fontId="20" fillId="0" borderId="3" xfId="34" applyNumberFormat="1" applyFont="1" applyFill="1" applyBorder="1" applyAlignment="1">
      <alignment shrinkToFit="1"/>
      <protection/>
    </xf>
    <xf numFmtId="0" fontId="20" fillId="0" borderId="3" xfId="34" applyFont="1" applyBorder="1" applyAlignment="1">
      <alignment horizontal="center" vertical="center" wrapText="1" shrinkToFit="1"/>
      <protection/>
    </xf>
    <xf numFmtId="0" fontId="0" fillId="0" borderId="10" xfId="0" applyBorder="1" applyAlignment="1">
      <alignment horizontal="center" vertical="center"/>
    </xf>
    <xf numFmtId="0" fontId="20" fillId="0" borderId="3" xfId="34" applyFont="1" applyFill="1" applyBorder="1" applyAlignment="1">
      <alignment horizontal="center" shrinkToFit="1"/>
      <protection/>
    </xf>
    <xf numFmtId="0" fontId="20" fillId="0" borderId="0" xfId="30" applyFont="1" applyFill="1" applyAlignment="1">
      <alignment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30" applyFill="1" applyAlignment="1">
      <alignment horizontal="left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32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0" fontId="0" fillId="0" borderId="5" xfId="32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center" vertical="center"/>
    </xf>
    <xf numFmtId="0" fontId="25" fillId="0" borderId="3" xfId="33" applyFont="1" applyBorder="1" applyAlignment="1" applyProtection="1">
      <alignment horizontal="center" vertical="center"/>
      <protection locked="0"/>
    </xf>
    <xf numFmtId="0" fontId="0" fillId="0" borderId="0" xfId="32" applyFont="1" applyAlignment="1">
      <alignment horizontal="center" vertical="center"/>
      <protection/>
    </xf>
    <xf numFmtId="0" fontId="0" fillId="0" borderId="3" xfId="33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>
      <alignment horizontal="center"/>
    </xf>
    <xf numFmtId="0" fontId="0" fillId="0" borderId="0" xfId="32" applyFont="1" applyBorder="1" applyAlignment="1">
      <alignment horizontal="center" vertical="center"/>
      <protection/>
    </xf>
    <xf numFmtId="0" fontId="0" fillId="0" borderId="3" xfId="0" applyFont="1" applyBorder="1" applyAlignment="1">
      <alignment horizontal="center"/>
    </xf>
    <xf numFmtId="0" fontId="0" fillId="0" borderId="3" xfId="32" applyFont="1" applyBorder="1" applyAlignment="1">
      <alignment horizontal="center"/>
      <protection/>
    </xf>
    <xf numFmtId="0" fontId="0" fillId="0" borderId="4" xfId="32" applyFont="1" applyBorder="1" applyAlignment="1">
      <alignment horizontal="center" vertical="center"/>
      <protection/>
    </xf>
    <xf numFmtId="0" fontId="0" fillId="0" borderId="3" xfId="32" applyFont="1" applyBorder="1">
      <alignment/>
      <protection/>
    </xf>
    <xf numFmtId="0" fontId="0" fillId="0" borderId="22" xfId="0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 quotePrefix="1">
      <alignment horizontal="left" vertical="center"/>
    </xf>
    <xf numFmtId="0" fontId="34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34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23" xfId="0" applyFont="1" applyFill="1" applyBorder="1" applyAlignment="1" quotePrefix="1">
      <alignment horizontal="left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33" xfId="0" applyFont="1" applyFill="1" applyBorder="1" applyAlignment="1" quotePrefix="1">
      <alignment horizontal="left" vertical="center"/>
    </xf>
    <xf numFmtId="0" fontId="34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23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 quotePrefix="1">
      <alignment horizontal="right" vertical="center"/>
    </xf>
    <xf numFmtId="0" fontId="6" fillId="0" borderId="31" xfId="0" applyFont="1" applyFill="1" applyBorder="1" applyAlignment="1" quotePrefix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0" fontId="34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 quotePrefix="1">
      <alignment horizontal="center"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35" fillId="0" borderId="25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35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6" fillId="0" borderId="33" xfId="0" applyFont="1" applyFill="1" applyBorder="1" applyAlignment="1" quotePrefix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35" fillId="0" borderId="22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5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/>
    </xf>
    <xf numFmtId="0" fontId="35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35" fillId="0" borderId="26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6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36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top"/>
    </xf>
    <xf numFmtId="0" fontId="3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top"/>
    </xf>
    <xf numFmtId="0" fontId="37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37" fillId="0" borderId="48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31" applyFont="1">
      <alignment/>
      <protection/>
    </xf>
    <xf numFmtId="0" fontId="25" fillId="0" borderId="0" xfId="31" applyFont="1" applyAlignment="1">
      <alignment horizontal="left"/>
      <protection/>
    </xf>
    <xf numFmtId="0" fontId="6" fillId="0" borderId="0" xfId="31" applyFont="1" applyAlignment="1">
      <alignment vertical="center"/>
      <protection/>
    </xf>
    <xf numFmtId="0" fontId="21" fillId="0" borderId="0" xfId="31" applyFont="1" applyAlignment="1">
      <alignment horizontal="center"/>
      <protection/>
    </xf>
    <xf numFmtId="0" fontId="0" fillId="4" borderId="51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 wrapText="1"/>
    </xf>
    <xf numFmtId="0" fontId="0" fillId="6" borderId="51" xfId="0" applyFill="1" applyBorder="1" applyAlignment="1">
      <alignment horizontal="center" vertical="center" wrapText="1"/>
    </xf>
    <xf numFmtId="49" fontId="30" fillId="0" borderId="57" xfId="31" applyNumberFormat="1" applyFont="1" applyBorder="1" applyAlignment="1">
      <alignment horizontal="left" wrapText="1" shrinkToFit="1"/>
      <protection/>
    </xf>
    <xf numFmtId="49" fontId="28" fillId="0" borderId="58" xfId="31" applyNumberFormat="1" applyFont="1" applyBorder="1" applyAlignment="1">
      <alignment horizontal="left" vertical="center" wrapText="1"/>
      <protection/>
    </xf>
    <xf numFmtId="49" fontId="28" fillId="0" borderId="59" xfId="31" applyNumberFormat="1" applyFont="1" applyBorder="1" applyAlignment="1">
      <alignment horizontal="left" vertical="center" wrapText="1"/>
      <protection/>
    </xf>
    <xf numFmtId="49" fontId="28" fillId="0" borderId="60" xfId="31" applyNumberFormat="1" applyFont="1" applyBorder="1" applyAlignment="1">
      <alignment horizontal="left" vertical="center" wrapText="1"/>
      <protection/>
    </xf>
    <xf numFmtId="0" fontId="24" fillId="0" borderId="18" xfId="31" applyFont="1" applyBorder="1" applyAlignment="1">
      <alignment horizontal="left" vertical="center" wrapText="1"/>
      <protection/>
    </xf>
    <xf numFmtId="0" fontId="20" fillId="0" borderId="0" xfId="34" applyFont="1" applyBorder="1">
      <alignment/>
      <protection/>
    </xf>
    <xf numFmtId="0" fontId="20" fillId="0" borderId="0" xfId="34" applyBorder="1">
      <alignment/>
      <protection/>
    </xf>
    <xf numFmtId="0" fontId="20" fillId="0" borderId="5" xfId="34" applyFont="1" applyBorder="1" applyAlignment="1">
      <alignment horizontal="center" vertical="center" shrinkToFit="1"/>
      <protection/>
    </xf>
    <xf numFmtId="0" fontId="20" fillId="0" borderId="8" xfId="34" applyFont="1" applyBorder="1" applyAlignment="1">
      <alignment horizontal="center" vertical="center" shrinkToFit="1"/>
      <protection/>
    </xf>
    <xf numFmtId="0" fontId="27" fillId="0" borderId="18" xfId="31" applyFont="1" applyBorder="1" applyAlignment="1">
      <alignment horizontal="left" vertical="center" wrapText="1"/>
      <protection/>
    </xf>
    <xf numFmtId="0" fontId="25" fillId="0" borderId="0" xfId="31" applyFont="1" applyFill="1" applyAlignment="1">
      <alignment horizontal="left"/>
      <protection/>
    </xf>
    <xf numFmtId="20" fontId="33" fillId="7" borderId="7" xfId="34" applyNumberFormat="1" applyFont="1" applyFill="1" applyBorder="1" applyAlignment="1">
      <alignment horizontal="center" vertical="center" wrapText="1"/>
      <protection/>
    </xf>
    <xf numFmtId="20" fontId="33" fillId="7" borderId="37" xfId="34" applyNumberFormat="1" applyFont="1" applyFill="1" applyBorder="1" applyAlignment="1">
      <alignment horizontal="center" vertical="center" wrapText="1"/>
      <protection/>
    </xf>
    <xf numFmtId="20" fontId="33" fillId="7" borderId="16" xfId="34" applyNumberFormat="1" applyFont="1" applyFill="1" applyBorder="1" applyAlignment="1">
      <alignment horizontal="center" vertical="center" wrapText="1"/>
      <protection/>
    </xf>
    <xf numFmtId="20" fontId="20" fillId="7" borderId="7" xfId="34" applyNumberFormat="1" applyFont="1" applyFill="1" applyBorder="1" applyAlignment="1">
      <alignment horizontal="center" vertical="center" wrapText="1" shrinkToFit="1"/>
      <protection/>
    </xf>
    <xf numFmtId="20" fontId="20" fillId="7" borderId="37" xfId="34" applyNumberFormat="1" applyFont="1" applyFill="1" applyBorder="1" applyAlignment="1">
      <alignment horizontal="center" vertical="center" wrapText="1" shrinkToFit="1"/>
      <protection/>
    </xf>
    <xf numFmtId="20" fontId="20" fillId="7" borderId="16" xfId="34" applyNumberFormat="1" applyFont="1" applyFill="1" applyBorder="1" applyAlignment="1">
      <alignment horizontal="center" vertical="center" wrapText="1" shrinkToFit="1"/>
      <protection/>
    </xf>
    <xf numFmtId="0" fontId="8" fillId="0" borderId="0" xfId="31" applyFont="1">
      <alignment/>
      <protection/>
    </xf>
    <xf numFmtId="0" fontId="7" fillId="0" borderId="0" xfId="31" applyFont="1" applyAlignment="1">
      <alignment horizontal="center"/>
      <protection/>
    </xf>
    <xf numFmtId="0" fontId="6" fillId="0" borderId="0" xfId="31" applyFont="1" applyAlignment="1">
      <alignment vertical="center" wrapText="1"/>
      <protection/>
    </xf>
    <xf numFmtId="0" fontId="5" fillId="0" borderId="0" xfId="0" applyFont="1" applyAlignment="1">
      <alignment shrinkToFit="1"/>
    </xf>
    <xf numFmtId="0" fontId="21" fillId="0" borderId="0" xfId="31" applyFont="1" applyAlignment="1">
      <alignment horizontal="left"/>
      <protection/>
    </xf>
    <xf numFmtId="0" fontId="0" fillId="0" borderId="0" xfId="0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4" xfId="0" applyNumberFormat="1" applyFill="1" applyBorder="1" applyAlignment="1">
      <alignment horizontal="center" vertical="center"/>
    </xf>
    <xf numFmtId="0" fontId="0" fillId="0" borderId="55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shrinkToFit="1"/>
    </xf>
    <xf numFmtId="20" fontId="0" fillId="0" borderId="0" xfId="0" applyNumberFormat="1" applyBorder="1" applyAlignment="1">
      <alignment horizontal="center" shrinkToFit="1"/>
    </xf>
    <xf numFmtId="0" fontId="0" fillId="0" borderId="2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shrinkToFit="1"/>
    </xf>
    <xf numFmtId="20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</cellXfs>
  <cellStyles count="23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ジュニアリーグ③仮ドロー" xfId="30"/>
    <cellStyle name="標準_ジュニアリーグ第3戦　2月10日11日　集合時間・仮ドロー" xfId="31"/>
    <cellStyle name="標準_県ジュニアテニストーナメント要項" xfId="32"/>
    <cellStyle name="標準_県個登録98(一般)" xfId="33"/>
    <cellStyle name="標準_参加人数　試合数" xfId="34"/>
    <cellStyle name="Followed Hyperlink" xfId="35"/>
    <cellStyle name="未定義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168</xdr:row>
      <xdr:rowOff>0</xdr:rowOff>
    </xdr:from>
    <xdr:to>
      <xdr:col>0</xdr:col>
      <xdr:colOff>0</xdr:colOff>
      <xdr:row>168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481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9</xdr:row>
      <xdr:rowOff>209550</xdr:rowOff>
    </xdr:from>
    <xdr:to>
      <xdr:col>13</xdr:col>
      <xdr:colOff>123825</xdr:colOff>
      <xdr:row>10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895600" y="2857500"/>
          <a:ext cx="219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12</xdr:col>
      <xdr:colOff>28575</xdr:colOff>
      <xdr:row>39</xdr:row>
      <xdr:rowOff>209550</xdr:rowOff>
    </xdr:from>
    <xdr:to>
      <xdr:col>14</xdr:col>
      <xdr:colOff>0</xdr:colOff>
      <xdr:row>40</xdr:row>
      <xdr:rowOff>76200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886075" y="1143000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4</xdr:col>
      <xdr:colOff>38100</xdr:colOff>
      <xdr:row>41</xdr:row>
      <xdr:rowOff>209550</xdr:rowOff>
    </xdr:from>
    <xdr:to>
      <xdr:col>5</xdr:col>
      <xdr:colOff>114300</xdr:colOff>
      <xdr:row>42</xdr:row>
      <xdr:rowOff>66675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771650" y="12001500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4</xdr:col>
      <xdr:colOff>47625</xdr:colOff>
      <xdr:row>11</xdr:row>
      <xdr:rowOff>209550</xdr:rowOff>
    </xdr:from>
    <xdr:to>
      <xdr:col>5</xdr:col>
      <xdr:colOff>114300</xdr:colOff>
      <xdr:row>12</xdr:row>
      <xdr:rowOff>85725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781175" y="3429000"/>
          <a:ext cx="200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12</xdr:col>
      <xdr:colOff>28575</xdr:colOff>
      <xdr:row>54</xdr:row>
      <xdr:rowOff>209550</xdr:rowOff>
    </xdr:from>
    <xdr:to>
      <xdr:col>13</xdr:col>
      <xdr:colOff>104775</xdr:colOff>
      <xdr:row>55</xdr:row>
      <xdr:rowOff>85725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886075" y="158019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8</xdr:col>
      <xdr:colOff>28575</xdr:colOff>
      <xdr:row>55</xdr:row>
      <xdr:rowOff>219075</xdr:rowOff>
    </xdr:from>
    <xdr:to>
      <xdr:col>9</xdr:col>
      <xdr:colOff>123825</xdr:colOff>
      <xdr:row>56</xdr:row>
      <xdr:rowOff>104775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2324100" y="16097250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12</xdr:col>
      <xdr:colOff>38100</xdr:colOff>
      <xdr:row>78</xdr:row>
      <xdr:rowOff>219075</xdr:rowOff>
    </xdr:from>
    <xdr:to>
      <xdr:col>13</xdr:col>
      <xdr:colOff>95250</xdr:colOff>
      <xdr:row>79</xdr:row>
      <xdr:rowOff>95250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895600" y="2266950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4</xdr:col>
      <xdr:colOff>28575</xdr:colOff>
      <xdr:row>80</xdr:row>
      <xdr:rowOff>209550</xdr:rowOff>
    </xdr:from>
    <xdr:to>
      <xdr:col>5</xdr:col>
      <xdr:colOff>104775</xdr:colOff>
      <xdr:row>81</xdr:row>
      <xdr:rowOff>66675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762125" y="23231475"/>
          <a:ext cx="209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8</xdr:col>
      <xdr:colOff>38100</xdr:colOff>
      <xdr:row>234</xdr:row>
      <xdr:rowOff>219075</xdr:rowOff>
    </xdr:from>
    <xdr:to>
      <xdr:col>9</xdr:col>
      <xdr:colOff>95250</xdr:colOff>
      <xdr:row>235</xdr:row>
      <xdr:rowOff>85725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2333625" y="679418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</xdr:col>
      <xdr:colOff>38100</xdr:colOff>
      <xdr:row>235</xdr:row>
      <xdr:rowOff>209550</xdr:rowOff>
    </xdr:from>
    <xdr:to>
      <xdr:col>5</xdr:col>
      <xdr:colOff>95250</xdr:colOff>
      <xdr:row>236</xdr:row>
      <xdr:rowOff>76200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1771650" y="6822757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16</xdr:col>
      <xdr:colOff>38100</xdr:colOff>
      <xdr:row>239</xdr:row>
      <xdr:rowOff>219075</xdr:rowOff>
    </xdr:from>
    <xdr:to>
      <xdr:col>17</xdr:col>
      <xdr:colOff>95250</xdr:colOff>
      <xdr:row>240</xdr:row>
      <xdr:rowOff>85725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3457575" y="6941820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4</xdr:col>
      <xdr:colOff>57150</xdr:colOff>
      <xdr:row>242</xdr:row>
      <xdr:rowOff>238125</xdr:rowOff>
    </xdr:from>
    <xdr:to>
      <xdr:col>5</xdr:col>
      <xdr:colOff>104775</xdr:colOff>
      <xdr:row>243</xdr:row>
      <xdr:rowOff>123825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1790700" y="70323075"/>
          <a:ext cx="180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34</xdr:row>
      <xdr:rowOff>200025</xdr:rowOff>
    </xdr:from>
    <xdr:to>
      <xdr:col>13</xdr:col>
      <xdr:colOff>95250</xdr:colOff>
      <xdr:row>35</xdr:row>
      <xdr:rowOff>85725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2933700" y="87058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4</xdr:col>
      <xdr:colOff>47625</xdr:colOff>
      <xdr:row>36</xdr:row>
      <xdr:rowOff>200025</xdr:rowOff>
    </xdr:from>
    <xdr:to>
      <xdr:col>5</xdr:col>
      <xdr:colOff>95250</xdr:colOff>
      <xdr:row>37</xdr:row>
      <xdr:rowOff>85725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1809750" y="9239250"/>
          <a:ext cx="180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24</xdr:row>
      <xdr:rowOff>209550</xdr:rowOff>
    </xdr:from>
    <xdr:to>
      <xdr:col>13</xdr:col>
      <xdr:colOff>95250</xdr:colOff>
      <xdr:row>25</xdr:row>
      <xdr:rowOff>123825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2781300" y="670560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DEF</a:t>
          </a:r>
        </a:p>
      </xdr:txBody>
    </xdr:sp>
    <xdr:clientData/>
  </xdr:twoCellAnchor>
  <xdr:twoCellAnchor>
    <xdr:from>
      <xdr:col>9</xdr:col>
      <xdr:colOff>95250</xdr:colOff>
      <xdr:row>25</xdr:row>
      <xdr:rowOff>133350</xdr:rowOff>
    </xdr:from>
    <xdr:to>
      <xdr:col>11</xdr:col>
      <xdr:colOff>104775</xdr:colOff>
      <xdr:row>26</xdr:row>
      <xdr:rowOff>47625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2524125" y="6896100"/>
          <a:ext cx="2762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DEF</a:t>
          </a:r>
        </a:p>
      </xdr:txBody>
    </xdr:sp>
    <xdr:clientData/>
  </xdr:twoCellAnchor>
  <xdr:twoCellAnchor>
    <xdr:from>
      <xdr:col>16</xdr:col>
      <xdr:colOff>47625</xdr:colOff>
      <xdr:row>32</xdr:row>
      <xdr:rowOff>219075</xdr:rowOff>
    </xdr:from>
    <xdr:to>
      <xdr:col>17</xdr:col>
      <xdr:colOff>114300</xdr:colOff>
      <xdr:row>33</xdr:row>
      <xdr:rowOff>76200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3467100" y="90011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4</xdr:col>
      <xdr:colOff>47625</xdr:colOff>
      <xdr:row>35</xdr:row>
      <xdr:rowOff>219075</xdr:rowOff>
    </xdr:from>
    <xdr:to>
      <xdr:col>5</xdr:col>
      <xdr:colOff>123825</xdr:colOff>
      <xdr:row>36</xdr:row>
      <xdr:rowOff>76200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781175" y="99155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8</xdr:col>
      <xdr:colOff>47625</xdr:colOff>
      <xdr:row>13</xdr:row>
      <xdr:rowOff>209550</xdr:rowOff>
    </xdr:from>
    <xdr:to>
      <xdr:col>9</xdr:col>
      <xdr:colOff>95250</xdr:colOff>
      <xdr:row>14</xdr:row>
      <xdr:rowOff>104775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2343150" y="3771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</xdr:col>
      <xdr:colOff>38100</xdr:colOff>
      <xdr:row>14</xdr:row>
      <xdr:rowOff>209550</xdr:rowOff>
    </xdr:from>
    <xdr:to>
      <xdr:col>5</xdr:col>
      <xdr:colOff>104775</xdr:colOff>
      <xdr:row>15</xdr:row>
      <xdr:rowOff>95250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771650" y="40386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12</xdr:col>
      <xdr:colOff>47625</xdr:colOff>
      <xdr:row>3</xdr:row>
      <xdr:rowOff>209550</xdr:rowOff>
    </xdr:from>
    <xdr:to>
      <xdr:col>13</xdr:col>
      <xdr:colOff>95250</xdr:colOff>
      <xdr:row>4</xdr:row>
      <xdr:rowOff>104775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2905125" y="11049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4</xdr:col>
      <xdr:colOff>47625</xdr:colOff>
      <xdr:row>5</xdr:row>
      <xdr:rowOff>209550</xdr:rowOff>
    </xdr:from>
    <xdr:to>
      <xdr:col>5</xdr:col>
      <xdr:colOff>95250</xdr:colOff>
      <xdr:row>6</xdr:row>
      <xdr:rowOff>104775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781175" y="1638300"/>
          <a:ext cx="180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6&#20491;&#20154;&#30331;&#3768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IKU2\&#20849;&#26377;&#20307;&#32946;&#31185;\windows\TEMP\H16&#20491;&#20154;&#30331;&#3768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89" customWidth="1"/>
    <col min="2" max="2" width="14.00390625" style="89" customWidth="1"/>
    <col min="3" max="3" width="8.375" style="89" customWidth="1"/>
    <col min="4" max="4" width="5.75390625" style="89" bestFit="1" customWidth="1"/>
    <col min="5" max="5" width="9.25390625" style="89" customWidth="1"/>
    <col min="6" max="6" width="22.50390625" style="89" customWidth="1"/>
    <col min="7" max="7" width="14.125" style="89" customWidth="1"/>
    <col min="8" max="8" width="17.25390625" style="89" customWidth="1"/>
    <col min="9" max="9" width="2.875" style="89" customWidth="1"/>
    <col min="10" max="16384" width="9.00390625" style="89" customWidth="1"/>
  </cols>
  <sheetData>
    <row r="1" ht="13.5">
      <c r="A1" s="89" t="s">
        <v>2</v>
      </c>
    </row>
    <row r="2" spans="1:9" ht="13.5">
      <c r="A2" s="391" t="s">
        <v>3</v>
      </c>
      <c r="B2" s="391"/>
      <c r="C2" s="391"/>
      <c r="D2" s="391"/>
      <c r="E2" s="391"/>
      <c r="F2" s="391"/>
      <c r="G2" s="391"/>
      <c r="H2" s="391"/>
      <c r="I2" s="391"/>
    </row>
    <row r="3" spans="1:9" ht="13.5">
      <c r="A3" s="391" t="s">
        <v>4</v>
      </c>
      <c r="B3" s="391"/>
      <c r="C3" s="391"/>
      <c r="D3" s="391"/>
      <c r="E3" s="391"/>
      <c r="F3" s="391"/>
      <c r="G3" s="391"/>
      <c r="H3" s="391"/>
      <c r="I3" s="391"/>
    </row>
    <row r="4" spans="1:9" ht="14.25">
      <c r="A4" s="393"/>
      <c r="B4" s="393"/>
      <c r="C4" s="393"/>
      <c r="D4" s="393"/>
      <c r="E4" s="393"/>
      <c r="F4" s="393"/>
      <c r="G4" s="393"/>
      <c r="H4" s="393"/>
      <c r="I4" s="393"/>
    </row>
    <row r="5" spans="1:9" ht="22.5" customHeight="1">
      <c r="A5" s="392" t="s">
        <v>303</v>
      </c>
      <c r="B5" s="392"/>
      <c r="C5" s="392"/>
      <c r="D5" s="392"/>
      <c r="E5" s="392"/>
      <c r="F5" s="392"/>
      <c r="G5" s="392"/>
      <c r="H5" s="392"/>
      <c r="I5" s="392"/>
    </row>
    <row r="6" spans="1:9" ht="27.75" customHeight="1">
      <c r="A6" s="392" t="s">
        <v>5</v>
      </c>
      <c r="B6" s="392"/>
      <c r="C6" s="392"/>
      <c r="D6" s="392"/>
      <c r="E6" s="392"/>
      <c r="F6" s="392"/>
      <c r="G6" s="392"/>
      <c r="H6" s="392"/>
      <c r="I6" s="392"/>
    </row>
    <row r="7" spans="1:9" ht="13.5" customHeight="1">
      <c r="A7" s="366" t="s">
        <v>6</v>
      </c>
      <c r="B7" s="366"/>
      <c r="C7" s="366"/>
      <c r="D7" s="91"/>
      <c r="E7" s="91"/>
      <c r="F7" s="91"/>
      <c r="G7" s="91"/>
      <c r="H7" s="91"/>
      <c r="I7" s="91"/>
    </row>
    <row r="8" spans="1:9" ht="15.75" customHeight="1">
      <c r="A8" s="90"/>
      <c r="C8" s="92"/>
      <c r="D8" s="379" t="s">
        <v>61</v>
      </c>
      <c r="E8" s="380"/>
      <c r="F8" s="380"/>
      <c r="G8" s="380"/>
      <c r="H8" s="380"/>
      <c r="I8" s="380"/>
    </row>
    <row r="9" spans="1:12" ht="29.25" customHeight="1">
      <c r="A9" s="90"/>
      <c r="B9" s="381" t="s">
        <v>52</v>
      </c>
      <c r="C9" s="382"/>
      <c r="D9" s="124" t="s">
        <v>59</v>
      </c>
      <c r="E9" s="120" t="s">
        <v>51</v>
      </c>
      <c r="F9" s="121" t="s">
        <v>304</v>
      </c>
      <c r="G9" s="120" t="s">
        <v>51</v>
      </c>
      <c r="H9" s="121" t="s">
        <v>305</v>
      </c>
      <c r="I9" s="93"/>
      <c r="L9" s="93"/>
    </row>
    <row r="10" spans="1:12" ht="15.75" customHeight="1">
      <c r="A10" s="90"/>
      <c r="B10" s="122" t="s">
        <v>7</v>
      </c>
      <c r="C10" s="126" t="s">
        <v>53</v>
      </c>
      <c r="D10" s="122">
        <v>26</v>
      </c>
      <c r="E10" s="123">
        <v>0.3333333333333333</v>
      </c>
      <c r="F10" s="385" t="s">
        <v>427</v>
      </c>
      <c r="G10" s="123">
        <v>0.3333333333333333</v>
      </c>
      <c r="H10" s="388" t="s">
        <v>428</v>
      </c>
      <c r="I10" s="93"/>
      <c r="L10" s="93"/>
    </row>
    <row r="11" spans="1:12" ht="15.75" customHeight="1">
      <c r="A11" s="90"/>
      <c r="B11" s="122" t="s">
        <v>8</v>
      </c>
      <c r="C11" s="126" t="s">
        <v>54</v>
      </c>
      <c r="D11" s="122">
        <v>25</v>
      </c>
      <c r="E11" s="123">
        <v>0.3333333333333333</v>
      </c>
      <c r="F11" s="386"/>
      <c r="G11" s="123">
        <v>0.3333333333333333</v>
      </c>
      <c r="H11" s="389"/>
      <c r="I11" s="93"/>
      <c r="L11" s="93"/>
    </row>
    <row r="12" spans="1:12" ht="15.75" customHeight="1">
      <c r="A12" s="90"/>
      <c r="B12" s="122" t="s">
        <v>306</v>
      </c>
      <c r="C12" s="126" t="s">
        <v>307</v>
      </c>
      <c r="D12" s="122">
        <v>25</v>
      </c>
      <c r="E12" s="123">
        <v>0.3333333333333333</v>
      </c>
      <c r="F12" s="386"/>
      <c r="G12" s="123">
        <v>0.333333333333333</v>
      </c>
      <c r="H12" s="389"/>
      <c r="I12" s="93"/>
      <c r="L12" s="93"/>
    </row>
    <row r="13" spans="1:12" ht="15.75" customHeight="1">
      <c r="A13" s="90"/>
      <c r="B13" s="122" t="s">
        <v>410</v>
      </c>
      <c r="C13" s="126" t="s">
        <v>411</v>
      </c>
      <c r="D13" s="122">
        <v>25</v>
      </c>
      <c r="E13" s="123">
        <v>0.3958333333333333</v>
      </c>
      <c r="F13" s="386"/>
      <c r="G13" s="123">
        <v>0.3333333333333333</v>
      </c>
      <c r="H13" s="389"/>
      <c r="I13" s="93"/>
      <c r="L13" s="93"/>
    </row>
    <row r="14" spans="1:12" ht="15.75" customHeight="1">
      <c r="A14" s="90"/>
      <c r="B14" s="122" t="s">
        <v>412</v>
      </c>
      <c r="C14" s="126" t="s">
        <v>53</v>
      </c>
      <c r="D14" s="122">
        <v>22</v>
      </c>
      <c r="E14" s="123">
        <v>0.3958333333333333</v>
      </c>
      <c r="F14" s="386"/>
      <c r="G14" s="123">
        <v>0.3333333333333333</v>
      </c>
      <c r="H14" s="389"/>
      <c r="I14" s="93"/>
      <c r="L14" s="93"/>
    </row>
    <row r="15" spans="1:12" ht="15.75" customHeight="1">
      <c r="A15" s="90"/>
      <c r="B15" s="122" t="s">
        <v>413</v>
      </c>
      <c r="C15" s="126" t="s">
        <v>54</v>
      </c>
      <c r="D15" s="122">
        <v>21</v>
      </c>
      <c r="E15" s="123">
        <v>0.3958333333333333</v>
      </c>
      <c r="F15" s="387"/>
      <c r="G15" s="123">
        <v>0.333333333333333</v>
      </c>
      <c r="H15" s="390"/>
      <c r="I15" s="93"/>
      <c r="L15" s="93"/>
    </row>
    <row r="16" spans="1:12" ht="15.75" customHeight="1">
      <c r="A16" s="90"/>
      <c r="B16" s="122" t="s">
        <v>9</v>
      </c>
      <c r="C16" s="126" t="s">
        <v>55</v>
      </c>
      <c r="D16" s="122">
        <v>19</v>
      </c>
      <c r="E16" s="123">
        <v>0.4583333333333333</v>
      </c>
      <c r="F16" s="385" t="s">
        <v>426</v>
      </c>
      <c r="G16" s="123">
        <v>0.375</v>
      </c>
      <c r="H16" s="388" t="s">
        <v>151</v>
      </c>
      <c r="I16" s="93"/>
      <c r="L16" s="93"/>
    </row>
    <row r="17" spans="1:12" ht="15.75" customHeight="1">
      <c r="A17" s="90"/>
      <c r="B17" s="122" t="s">
        <v>10</v>
      </c>
      <c r="C17" s="126" t="s">
        <v>56</v>
      </c>
      <c r="D17" s="122">
        <v>19</v>
      </c>
      <c r="E17" s="123">
        <v>0.4583333333333333</v>
      </c>
      <c r="F17" s="386"/>
      <c r="G17" s="123">
        <v>0.375</v>
      </c>
      <c r="H17" s="389"/>
      <c r="L17" s="93"/>
    </row>
    <row r="18" spans="1:12" ht="15.75" customHeight="1">
      <c r="A18" s="90"/>
      <c r="B18" s="122" t="s">
        <v>11</v>
      </c>
      <c r="C18" s="126" t="s">
        <v>57</v>
      </c>
      <c r="D18" s="122">
        <v>12</v>
      </c>
      <c r="E18" s="123">
        <v>0.520833333333333</v>
      </c>
      <c r="F18" s="386"/>
      <c r="G18" s="123">
        <v>0.375</v>
      </c>
      <c r="H18" s="389"/>
      <c r="L18" s="93"/>
    </row>
    <row r="19" spans="1:12" ht="15.75" customHeight="1">
      <c r="A19" s="90"/>
      <c r="B19" s="122" t="s">
        <v>13</v>
      </c>
      <c r="C19" s="126" t="s">
        <v>57</v>
      </c>
      <c r="D19" s="122">
        <v>7</v>
      </c>
      <c r="E19" s="123">
        <v>0.520833333333333</v>
      </c>
      <c r="F19" s="386"/>
      <c r="G19" s="123">
        <v>0.375</v>
      </c>
      <c r="H19" s="389"/>
      <c r="L19" s="93"/>
    </row>
    <row r="20" spans="1:12" ht="15.75" customHeight="1">
      <c r="A20" s="90"/>
      <c r="B20" s="122" t="s">
        <v>12</v>
      </c>
      <c r="C20" s="126" t="s">
        <v>58</v>
      </c>
      <c r="D20" s="122">
        <v>18</v>
      </c>
      <c r="E20" s="123">
        <v>0.520833333333333</v>
      </c>
      <c r="F20" s="386"/>
      <c r="G20" s="123">
        <v>0.375</v>
      </c>
      <c r="H20" s="389"/>
      <c r="L20" s="93"/>
    </row>
    <row r="21" spans="1:12" ht="15.75" customHeight="1">
      <c r="A21" s="90"/>
      <c r="B21" s="122" t="s">
        <v>14</v>
      </c>
      <c r="C21" s="126" t="s">
        <v>58</v>
      </c>
      <c r="D21" s="122">
        <v>13</v>
      </c>
      <c r="E21" s="123">
        <v>0.520833333333333</v>
      </c>
      <c r="F21" s="387"/>
      <c r="G21" s="123">
        <v>0.375</v>
      </c>
      <c r="H21" s="390"/>
      <c r="I21" s="93"/>
      <c r="L21" s="93"/>
    </row>
    <row r="22" spans="1:12" ht="15.75" customHeight="1">
      <c r="A22" s="90"/>
      <c r="B22" s="115"/>
      <c r="C22" s="116"/>
      <c r="D22" s="117"/>
      <c r="E22" s="118"/>
      <c r="F22" s="91"/>
      <c r="G22" s="119"/>
      <c r="I22" s="93"/>
      <c r="L22" s="93"/>
    </row>
    <row r="23" spans="2:16" ht="18.75" customHeight="1">
      <c r="B23" s="94"/>
      <c r="C23" s="94"/>
      <c r="D23" s="94"/>
      <c r="E23" s="94"/>
      <c r="F23" s="95"/>
      <c r="G23" s="95"/>
      <c r="I23" s="96"/>
      <c r="O23" s="97"/>
      <c r="P23" s="97"/>
    </row>
    <row r="24" spans="1:16" ht="15" customHeight="1">
      <c r="A24" s="395" t="s">
        <v>15</v>
      </c>
      <c r="B24" s="395"/>
      <c r="C24" s="395"/>
      <c r="D24" s="94"/>
      <c r="E24" s="384" t="s">
        <v>424</v>
      </c>
      <c r="F24" s="384"/>
      <c r="G24" s="384"/>
      <c r="H24" s="363"/>
      <c r="I24" s="363"/>
      <c r="O24" s="97"/>
      <c r="P24" s="97"/>
    </row>
    <row r="25" spans="2:16" s="87" customFormat="1" ht="17.25" customHeight="1">
      <c r="B25" s="364" t="s">
        <v>425</v>
      </c>
      <c r="C25" s="364"/>
      <c r="D25" s="364"/>
      <c r="E25" s="364"/>
      <c r="F25" s="364"/>
      <c r="G25" s="364"/>
      <c r="H25" s="364"/>
      <c r="I25" s="364"/>
      <c r="O25" s="97"/>
      <c r="P25" s="97"/>
    </row>
    <row r="26" spans="1:16" ht="15.75" customHeight="1">
      <c r="A26" s="98" t="s">
        <v>16</v>
      </c>
      <c r="B26" s="98"/>
      <c r="C26" s="98"/>
      <c r="D26" s="99"/>
      <c r="E26" s="99"/>
      <c r="F26" s="99"/>
      <c r="G26" s="99"/>
      <c r="H26" s="99"/>
      <c r="I26" s="100" t="s">
        <v>17</v>
      </c>
      <c r="O26" s="97"/>
      <c r="P26" s="97"/>
    </row>
    <row r="27" spans="1:16" ht="14.25">
      <c r="A27" s="101">
        <v>1</v>
      </c>
      <c r="B27" s="378" t="s">
        <v>18</v>
      </c>
      <c r="C27" s="378"/>
      <c r="D27" s="378"/>
      <c r="E27" s="378"/>
      <c r="F27" s="378"/>
      <c r="G27" s="378"/>
      <c r="H27" s="378"/>
      <c r="I27" s="378"/>
      <c r="O27" s="97"/>
      <c r="P27" s="97"/>
    </row>
    <row r="28" spans="1:16" s="88" customFormat="1" ht="29.25" customHeight="1">
      <c r="A28" s="101">
        <v>2</v>
      </c>
      <c r="B28" s="383" t="s">
        <v>150</v>
      </c>
      <c r="C28" s="383"/>
      <c r="D28" s="383"/>
      <c r="E28" s="383"/>
      <c r="F28" s="383"/>
      <c r="G28" s="383"/>
      <c r="H28" s="383"/>
      <c r="I28" s="383"/>
      <c r="O28" s="97"/>
      <c r="P28" s="97"/>
    </row>
    <row r="29" spans="1:16" s="88" customFormat="1" ht="14.25">
      <c r="A29" s="101">
        <v>3</v>
      </c>
      <c r="B29" s="378" t="s">
        <v>19</v>
      </c>
      <c r="C29" s="378"/>
      <c r="D29" s="378"/>
      <c r="E29" s="378"/>
      <c r="F29" s="378"/>
      <c r="G29" s="378"/>
      <c r="H29" s="378"/>
      <c r="I29" s="378"/>
      <c r="O29" s="97"/>
      <c r="P29" s="97"/>
    </row>
    <row r="30" spans="1:16" s="88" customFormat="1" ht="14.25">
      <c r="A30" s="101">
        <v>4</v>
      </c>
      <c r="B30" s="378" t="s">
        <v>20</v>
      </c>
      <c r="C30" s="378"/>
      <c r="D30" s="378"/>
      <c r="E30" s="378"/>
      <c r="F30" s="378"/>
      <c r="G30" s="378"/>
      <c r="H30" s="378"/>
      <c r="I30" s="378"/>
      <c r="J30" s="97"/>
      <c r="K30" s="102"/>
      <c r="L30" s="97"/>
      <c r="M30" s="97"/>
      <c r="N30" s="97"/>
      <c r="O30" s="97"/>
      <c r="P30" s="97"/>
    </row>
    <row r="31" spans="1:16" s="88" customFormat="1" ht="14.25">
      <c r="A31" s="101">
        <v>5</v>
      </c>
      <c r="B31" s="378" t="s">
        <v>21</v>
      </c>
      <c r="C31" s="378"/>
      <c r="D31" s="378"/>
      <c r="E31" s="378"/>
      <c r="F31" s="378"/>
      <c r="G31" s="378"/>
      <c r="H31" s="378"/>
      <c r="I31" s="378"/>
      <c r="O31" s="97"/>
      <c r="P31" s="97"/>
    </row>
    <row r="32" spans="1:16" s="88" customFormat="1" ht="14.25">
      <c r="A32" s="101">
        <v>6</v>
      </c>
      <c r="B32" s="112" t="s">
        <v>45</v>
      </c>
      <c r="C32" s="113"/>
      <c r="D32" s="113"/>
      <c r="E32" s="113"/>
      <c r="F32" s="113"/>
      <c r="G32" s="113"/>
      <c r="H32" s="113"/>
      <c r="I32" s="114"/>
      <c r="O32" s="97"/>
      <c r="P32" s="97"/>
    </row>
    <row r="33" spans="1:16" s="88" customFormat="1" ht="14.25">
      <c r="A33" s="101"/>
      <c r="B33" s="112" t="s">
        <v>46</v>
      </c>
      <c r="C33" s="113"/>
      <c r="D33" s="113"/>
      <c r="E33" s="113"/>
      <c r="F33" s="113"/>
      <c r="G33" s="113"/>
      <c r="H33" s="113"/>
      <c r="I33" s="114"/>
      <c r="O33" s="97"/>
      <c r="P33" s="97"/>
    </row>
    <row r="34" spans="1:16" s="88" customFormat="1" ht="14.25">
      <c r="A34" s="101"/>
      <c r="B34" s="112" t="s">
        <v>47</v>
      </c>
      <c r="C34" s="113"/>
      <c r="D34" s="113"/>
      <c r="E34" s="113"/>
      <c r="F34" s="113"/>
      <c r="G34" s="113"/>
      <c r="H34" s="113"/>
      <c r="I34" s="114"/>
      <c r="O34" s="97"/>
      <c r="P34" s="97"/>
    </row>
    <row r="35" spans="1:16" s="88" customFormat="1" ht="14.25">
      <c r="A35" s="101"/>
      <c r="B35" s="112" t="s">
        <v>50</v>
      </c>
      <c r="C35" s="113"/>
      <c r="D35" s="113"/>
      <c r="E35" s="113"/>
      <c r="F35" s="113"/>
      <c r="G35" s="113"/>
      <c r="H35" s="113"/>
      <c r="I35" s="114"/>
      <c r="O35" s="97"/>
      <c r="P35" s="97"/>
    </row>
    <row r="36" spans="1:16" s="88" customFormat="1" ht="14.25">
      <c r="A36" s="101"/>
      <c r="B36" s="112" t="s">
        <v>48</v>
      </c>
      <c r="C36" s="113"/>
      <c r="D36" s="113"/>
      <c r="E36" s="113"/>
      <c r="F36" s="113"/>
      <c r="G36" s="113"/>
      <c r="H36" s="113"/>
      <c r="I36" s="114"/>
      <c r="O36" s="97"/>
      <c r="P36" s="97"/>
    </row>
    <row r="37" spans="1:16" s="88" customFormat="1" ht="14.25">
      <c r="A37" s="101"/>
      <c r="B37" s="112" t="s">
        <v>49</v>
      </c>
      <c r="C37" s="113"/>
      <c r="D37" s="113"/>
      <c r="E37" s="113"/>
      <c r="F37" s="113"/>
      <c r="G37" s="113"/>
      <c r="H37" s="113"/>
      <c r="I37" s="114"/>
      <c r="O37" s="97"/>
      <c r="P37" s="97"/>
    </row>
    <row r="38" spans="1:16" s="88" customFormat="1" ht="28.5" customHeight="1">
      <c r="A38" s="101">
        <v>7</v>
      </c>
      <c r="B38" s="378" t="s">
        <v>22</v>
      </c>
      <c r="C38" s="378"/>
      <c r="D38" s="378"/>
      <c r="E38" s="378"/>
      <c r="F38" s="378"/>
      <c r="G38" s="378"/>
      <c r="H38" s="378"/>
      <c r="I38" s="378"/>
      <c r="O38" s="97"/>
      <c r="P38" s="97"/>
    </row>
    <row r="39" spans="1:16" s="88" customFormat="1" ht="14.25">
      <c r="A39" s="101">
        <v>8</v>
      </c>
      <c r="B39" s="378" t="s">
        <v>23</v>
      </c>
      <c r="C39" s="378"/>
      <c r="D39" s="378"/>
      <c r="E39" s="378"/>
      <c r="F39" s="378"/>
      <c r="G39" s="378"/>
      <c r="H39" s="378"/>
      <c r="I39" s="378"/>
      <c r="J39" s="89"/>
      <c r="K39" s="89"/>
      <c r="L39" s="89"/>
      <c r="M39" s="89"/>
      <c r="N39" s="89"/>
      <c r="O39" s="97"/>
      <c r="P39" s="97"/>
    </row>
    <row r="40" spans="1:16" s="88" customFormat="1" ht="15" thickBot="1">
      <c r="A40" s="103"/>
      <c r="B40" s="104"/>
      <c r="C40" s="104"/>
      <c r="D40" s="104"/>
      <c r="E40" s="104"/>
      <c r="F40" s="104"/>
      <c r="G40" s="104"/>
      <c r="H40" s="104"/>
      <c r="I40" s="104"/>
      <c r="J40" s="89"/>
      <c r="K40" s="89"/>
      <c r="L40" s="89"/>
      <c r="M40" s="89"/>
      <c r="N40" s="89"/>
      <c r="O40" s="97"/>
      <c r="P40" s="97"/>
    </row>
    <row r="41" spans="1:9" ht="68.25" customHeight="1" thickBot="1">
      <c r="A41" s="105"/>
      <c r="B41" s="375" t="s">
        <v>24</v>
      </c>
      <c r="C41" s="376"/>
      <c r="D41" s="376"/>
      <c r="E41" s="376"/>
      <c r="F41" s="376"/>
      <c r="G41" s="376"/>
      <c r="H41" s="376"/>
      <c r="I41" s="377"/>
    </row>
    <row r="42" spans="1:17" ht="45.75" customHeight="1">
      <c r="A42" s="106" t="s">
        <v>25</v>
      </c>
      <c r="B42" s="374" t="s">
        <v>308</v>
      </c>
      <c r="C42" s="374"/>
      <c r="D42" s="374"/>
      <c r="E42" s="374"/>
      <c r="F42" s="374"/>
      <c r="G42" s="374"/>
      <c r="H42" s="374"/>
      <c r="I42" s="374"/>
      <c r="J42" s="93"/>
      <c r="K42" s="93"/>
      <c r="L42" s="93"/>
      <c r="M42" s="93"/>
      <c r="N42" s="93"/>
      <c r="O42" s="107"/>
      <c r="P42" s="107"/>
      <c r="Q42" s="107"/>
    </row>
    <row r="43" spans="1:17" ht="14.25">
      <c r="A43" s="108"/>
      <c r="B43" s="365" t="s">
        <v>429</v>
      </c>
      <c r="C43" s="365"/>
      <c r="D43" s="365"/>
      <c r="E43" s="365"/>
      <c r="F43" s="365"/>
      <c r="G43" s="365"/>
      <c r="H43" s="365"/>
      <c r="I43" s="365"/>
      <c r="J43" s="93"/>
      <c r="K43" s="93"/>
      <c r="L43" s="93"/>
      <c r="M43" s="93"/>
      <c r="N43" s="93"/>
      <c r="O43" s="107"/>
      <c r="P43" s="107"/>
      <c r="Q43" s="107"/>
    </row>
    <row r="44" spans="1:9" ht="18.75" customHeight="1">
      <c r="A44" s="105"/>
      <c r="B44" s="394" t="s">
        <v>60</v>
      </c>
      <c r="C44" s="394"/>
      <c r="D44" s="394"/>
      <c r="E44" s="394"/>
      <c r="F44" s="394"/>
      <c r="G44" s="394"/>
      <c r="H44" s="394"/>
      <c r="I44" s="394"/>
    </row>
    <row r="45" spans="1:9" ht="18.75">
      <c r="A45" s="105"/>
      <c r="B45" s="15"/>
      <c r="C45" s="109"/>
      <c r="D45" s="109"/>
      <c r="E45" s="109"/>
      <c r="F45" s="109"/>
      <c r="G45" s="109"/>
      <c r="H45" s="109"/>
      <c r="I45" s="109"/>
    </row>
    <row r="46" spans="1:9" ht="18.75">
      <c r="A46" s="105"/>
      <c r="B46" s="15"/>
      <c r="C46" s="109"/>
      <c r="D46" s="109"/>
      <c r="E46" s="109"/>
      <c r="F46" s="109"/>
      <c r="G46" s="109"/>
      <c r="H46" s="109"/>
      <c r="I46" s="109"/>
    </row>
    <row r="47" spans="1:9" ht="13.5">
      <c r="A47" s="105"/>
      <c r="B47" s="109"/>
      <c r="C47" s="109"/>
      <c r="D47" s="109"/>
      <c r="E47" s="109"/>
      <c r="F47" s="109"/>
      <c r="G47" s="109"/>
      <c r="H47" s="109"/>
      <c r="I47" s="109"/>
    </row>
    <row r="48" spans="1:9" ht="13.5">
      <c r="A48" s="105"/>
      <c r="B48" s="109"/>
      <c r="C48" s="109"/>
      <c r="D48" s="109"/>
      <c r="E48" s="109"/>
      <c r="F48" s="109"/>
      <c r="G48" s="109"/>
      <c r="H48" s="109"/>
      <c r="I48" s="109"/>
    </row>
    <row r="49" spans="1:9" ht="13.5">
      <c r="A49" s="105"/>
      <c r="B49" s="109"/>
      <c r="C49" s="109"/>
      <c r="D49" s="109"/>
      <c r="E49" s="109"/>
      <c r="F49" s="109"/>
      <c r="G49" s="109"/>
      <c r="H49" s="109"/>
      <c r="I49" s="109"/>
    </row>
    <row r="50" spans="1:9" ht="13.5">
      <c r="A50" s="105"/>
      <c r="B50" s="109"/>
      <c r="C50" s="109"/>
      <c r="D50" s="109"/>
      <c r="E50" s="109"/>
      <c r="F50" s="109"/>
      <c r="G50" s="109"/>
      <c r="H50" s="109"/>
      <c r="I50" s="109"/>
    </row>
    <row r="51" ht="13.5">
      <c r="A51" s="110"/>
    </row>
    <row r="52" ht="13.5">
      <c r="A52" s="110"/>
    </row>
    <row r="53" ht="13.5">
      <c r="A53" s="110"/>
    </row>
    <row r="54" ht="13.5">
      <c r="A54" s="110"/>
    </row>
    <row r="55" ht="13.5">
      <c r="A55" s="110"/>
    </row>
    <row r="56" ht="13.5">
      <c r="A56" s="110"/>
    </row>
    <row r="57" ht="13.5">
      <c r="A57" s="110"/>
    </row>
    <row r="58" ht="13.5">
      <c r="A58" s="110"/>
    </row>
    <row r="59" ht="13.5">
      <c r="A59" s="110"/>
    </row>
    <row r="60" ht="13.5">
      <c r="A60" s="110"/>
    </row>
    <row r="61" ht="13.5">
      <c r="A61" s="110"/>
    </row>
    <row r="62" ht="13.5">
      <c r="A62" s="110"/>
    </row>
    <row r="63" ht="13.5">
      <c r="A63" s="110"/>
    </row>
    <row r="64" ht="13.5">
      <c r="A64" s="110"/>
    </row>
    <row r="65" ht="13.5">
      <c r="A65" s="110"/>
    </row>
    <row r="66" ht="13.5">
      <c r="A66" s="110"/>
    </row>
    <row r="67" ht="13.5">
      <c r="A67" s="110"/>
    </row>
    <row r="68" ht="13.5">
      <c r="A68" s="110"/>
    </row>
    <row r="69" ht="13.5">
      <c r="A69" s="110"/>
    </row>
    <row r="70" ht="13.5">
      <c r="A70" s="110"/>
    </row>
    <row r="71" ht="13.5">
      <c r="A71" s="110"/>
    </row>
    <row r="72" ht="13.5">
      <c r="A72" s="110"/>
    </row>
    <row r="73" ht="13.5">
      <c r="A73" s="110"/>
    </row>
    <row r="74" ht="13.5">
      <c r="A74" s="110"/>
    </row>
    <row r="75" ht="13.5">
      <c r="A75" s="110"/>
    </row>
    <row r="76" ht="13.5">
      <c r="A76" s="110"/>
    </row>
    <row r="77" ht="13.5">
      <c r="A77" s="110"/>
    </row>
    <row r="78" ht="13.5">
      <c r="A78" s="110"/>
    </row>
    <row r="79" ht="13.5">
      <c r="A79" s="110"/>
    </row>
    <row r="80" ht="13.5">
      <c r="A80" s="110"/>
    </row>
    <row r="81" ht="13.5">
      <c r="A81" s="110"/>
    </row>
    <row r="82" ht="13.5">
      <c r="A82" s="110"/>
    </row>
    <row r="83" ht="13.5">
      <c r="A83" s="110"/>
    </row>
    <row r="84" ht="13.5">
      <c r="A84" s="110"/>
    </row>
    <row r="85" ht="13.5">
      <c r="A85" s="110"/>
    </row>
    <row r="86" ht="13.5">
      <c r="A86" s="110"/>
    </row>
    <row r="87" ht="13.5">
      <c r="A87" s="110"/>
    </row>
    <row r="88" ht="13.5">
      <c r="A88" s="110"/>
    </row>
    <row r="89" ht="13.5">
      <c r="A89" s="110"/>
    </row>
    <row r="90" ht="13.5">
      <c r="A90" s="110"/>
    </row>
    <row r="91" ht="13.5">
      <c r="A91" s="110"/>
    </row>
    <row r="92" ht="13.5">
      <c r="A92" s="110"/>
    </row>
    <row r="93" ht="13.5">
      <c r="A93" s="110"/>
    </row>
    <row r="94" ht="13.5">
      <c r="A94" s="110"/>
    </row>
    <row r="95" ht="13.5">
      <c r="A95" s="110"/>
    </row>
    <row r="96" ht="13.5">
      <c r="A96" s="110"/>
    </row>
    <row r="97" ht="13.5">
      <c r="A97" s="110"/>
    </row>
    <row r="98" ht="13.5">
      <c r="A98" s="110"/>
    </row>
    <row r="99" ht="13.5">
      <c r="A99" s="110"/>
    </row>
    <row r="100" ht="13.5">
      <c r="A100" s="110"/>
    </row>
    <row r="101" ht="13.5">
      <c r="A101" s="110"/>
    </row>
    <row r="102" ht="13.5">
      <c r="A102" s="110"/>
    </row>
    <row r="103" ht="13.5">
      <c r="A103" s="110"/>
    </row>
    <row r="104" ht="13.5">
      <c r="A104" s="110"/>
    </row>
    <row r="105" ht="13.5">
      <c r="A105" s="110"/>
    </row>
    <row r="106" ht="13.5">
      <c r="A106" s="110"/>
    </row>
    <row r="107" ht="13.5">
      <c r="A107" s="110"/>
    </row>
    <row r="108" ht="13.5">
      <c r="A108" s="110"/>
    </row>
    <row r="109" ht="13.5">
      <c r="A109" s="110"/>
    </row>
    <row r="110" ht="13.5">
      <c r="A110" s="110"/>
    </row>
    <row r="111" ht="13.5">
      <c r="A111" s="110"/>
    </row>
    <row r="112" ht="13.5">
      <c r="A112" s="110"/>
    </row>
    <row r="113" ht="13.5">
      <c r="A113" s="110"/>
    </row>
    <row r="114" ht="13.5">
      <c r="A114" s="110"/>
    </row>
    <row r="115" ht="13.5">
      <c r="A115" s="110"/>
    </row>
    <row r="116" ht="13.5">
      <c r="A116" s="110"/>
    </row>
    <row r="117" ht="13.5">
      <c r="A117" s="110"/>
    </row>
    <row r="118" ht="13.5">
      <c r="A118" s="110"/>
    </row>
    <row r="119" ht="13.5">
      <c r="A119" s="110"/>
    </row>
    <row r="120" ht="13.5">
      <c r="A120" s="110"/>
    </row>
    <row r="121" ht="13.5">
      <c r="A121" s="110"/>
    </row>
    <row r="122" ht="13.5">
      <c r="A122" s="110"/>
    </row>
    <row r="123" ht="13.5">
      <c r="A123" s="110"/>
    </row>
    <row r="124" ht="13.5">
      <c r="A124" s="110"/>
    </row>
    <row r="125" ht="13.5">
      <c r="A125" s="110"/>
    </row>
    <row r="126" ht="13.5">
      <c r="A126" s="110"/>
    </row>
    <row r="127" ht="13.5">
      <c r="A127" s="110"/>
    </row>
    <row r="128" ht="13.5">
      <c r="A128" s="110"/>
    </row>
    <row r="129" ht="13.5">
      <c r="A129" s="110"/>
    </row>
    <row r="130" ht="13.5">
      <c r="A130" s="110"/>
    </row>
    <row r="131" ht="13.5">
      <c r="A131" s="110"/>
    </row>
    <row r="132" ht="13.5">
      <c r="A132" s="110"/>
    </row>
    <row r="133" ht="13.5">
      <c r="A133" s="110"/>
    </row>
    <row r="134" ht="13.5">
      <c r="A134" s="110"/>
    </row>
    <row r="135" ht="13.5">
      <c r="A135" s="110"/>
    </row>
    <row r="136" ht="13.5">
      <c r="A136" s="110"/>
    </row>
    <row r="137" ht="13.5">
      <c r="A137" s="110"/>
    </row>
    <row r="138" ht="13.5">
      <c r="A138" s="110"/>
    </row>
    <row r="139" ht="13.5">
      <c r="A139" s="110"/>
    </row>
    <row r="140" ht="13.5">
      <c r="A140" s="110"/>
    </row>
    <row r="141" ht="13.5">
      <c r="A141" s="110"/>
    </row>
    <row r="142" ht="13.5">
      <c r="A142" s="110"/>
    </row>
    <row r="143" ht="13.5">
      <c r="A143" s="110"/>
    </row>
    <row r="144" ht="13.5">
      <c r="A144" s="110"/>
    </row>
    <row r="145" ht="13.5">
      <c r="A145" s="110"/>
    </row>
    <row r="146" ht="13.5">
      <c r="A146" s="110"/>
    </row>
    <row r="147" ht="13.5">
      <c r="A147" s="111"/>
    </row>
    <row r="148" ht="13.5">
      <c r="A148" s="111"/>
    </row>
    <row r="149" ht="13.5">
      <c r="A149" s="111"/>
    </row>
    <row r="150" ht="13.5">
      <c r="A150" s="111"/>
    </row>
    <row r="151" ht="13.5">
      <c r="A151" s="111"/>
    </row>
    <row r="152" ht="13.5">
      <c r="A152" s="111"/>
    </row>
    <row r="153" ht="13.5">
      <c r="A153" s="111"/>
    </row>
    <row r="154" ht="13.5">
      <c r="A154" s="111"/>
    </row>
    <row r="155" ht="13.5">
      <c r="A155" s="111"/>
    </row>
    <row r="156" ht="13.5">
      <c r="A156" s="111"/>
    </row>
    <row r="157" ht="13.5">
      <c r="A157" s="111"/>
    </row>
    <row r="158" ht="13.5">
      <c r="A158" s="111"/>
    </row>
    <row r="159" ht="13.5">
      <c r="A159" s="111"/>
    </row>
    <row r="160" ht="13.5">
      <c r="A160" s="111"/>
    </row>
    <row r="161" ht="13.5">
      <c r="A161" s="111"/>
    </row>
    <row r="162" ht="13.5">
      <c r="A162" s="111"/>
    </row>
    <row r="163" ht="13.5">
      <c r="A163" s="111"/>
    </row>
    <row r="164" ht="13.5">
      <c r="A164" s="111"/>
    </row>
    <row r="165" ht="13.5">
      <c r="A165" s="111"/>
    </row>
    <row r="166" ht="13.5">
      <c r="A166" s="111"/>
    </row>
    <row r="167" ht="13.5">
      <c r="A167" s="111"/>
    </row>
    <row r="168" ht="13.5">
      <c r="A168" s="111"/>
    </row>
    <row r="169" ht="13.5">
      <c r="A169" s="111"/>
    </row>
    <row r="170" ht="13.5">
      <c r="A170" s="111"/>
    </row>
    <row r="171" ht="13.5">
      <c r="A171" s="111"/>
    </row>
    <row r="172" ht="13.5">
      <c r="A172" s="111"/>
    </row>
    <row r="173" ht="13.5">
      <c r="A173" s="111"/>
    </row>
  </sheetData>
  <mergeCells count="27">
    <mergeCell ref="B44:I44"/>
    <mergeCell ref="A6:I6"/>
    <mergeCell ref="B29:I29"/>
    <mergeCell ref="B31:I31"/>
    <mergeCell ref="B30:I30"/>
    <mergeCell ref="A24:C24"/>
    <mergeCell ref="H24:I24"/>
    <mergeCell ref="B25:I25"/>
    <mergeCell ref="B43:I43"/>
    <mergeCell ref="A7:C7"/>
    <mergeCell ref="A2:I2"/>
    <mergeCell ref="A3:I3"/>
    <mergeCell ref="A5:I5"/>
    <mergeCell ref="A4:I4"/>
    <mergeCell ref="D8:I8"/>
    <mergeCell ref="B9:C9"/>
    <mergeCell ref="B27:I27"/>
    <mergeCell ref="B28:I28"/>
    <mergeCell ref="E24:G24"/>
    <mergeCell ref="F10:F15"/>
    <mergeCell ref="F16:F21"/>
    <mergeCell ref="H16:H21"/>
    <mergeCell ref="H10:H15"/>
    <mergeCell ref="B42:I42"/>
    <mergeCell ref="B41:I41"/>
    <mergeCell ref="B38:I38"/>
    <mergeCell ref="B39:I39"/>
  </mergeCells>
  <printOptions horizontalCentered="1"/>
  <pageMargins left="0.1968503937007874" right="0.1968503937007874" top="0.47" bottom="0" header="0.45" footer="0.19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workbookViewId="0" topLeftCell="A1">
      <selection activeCell="J6" sqref="J6"/>
    </sheetView>
  </sheetViews>
  <sheetFormatPr defaultColWidth="9.00390625" defaultRowHeight="13.5"/>
  <cols>
    <col min="1" max="1" width="1.25" style="0" customWidth="1"/>
    <col min="2" max="2" width="14.50390625" style="0" customWidth="1"/>
    <col min="3" max="3" width="21.625" style="0" customWidth="1"/>
    <col min="4" max="4" width="18.625" style="0" customWidth="1"/>
    <col min="5" max="6" width="15.625" style="0" customWidth="1"/>
    <col min="7" max="7" width="1.12109375" style="0" customWidth="1"/>
  </cols>
  <sheetData>
    <row r="1" ht="6" customHeight="1"/>
    <row r="2" spans="3:4" ht="18.75">
      <c r="C2" s="329"/>
      <c r="D2" s="348" t="s">
        <v>449</v>
      </c>
    </row>
    <row r="3" spans="3:4" ht="17.25">
      <c r="C3" s="329"/>
      <c r="D3" s="346" t="s">
        <v>450</v>
      </c>
    </row>
    <row r="4" spans="3:4" ht="17.25">
      <c r="C4" s="329"/>
      <c r="D4" s="347" t="s">
        <v>458</v>
      </c>
    </row>
    <row r="5" ht="14.25" thickBot="1"/>
    <row r="6" spans="2:6" ht="18" customHeight="1" thickBot="1">
      <c r="B6" s="338"/>
      <c r="C6" s="328" t="s">
        <v>445</v>
      </c>
      <c r="D6" s="328" t="s">
        <v>446</v>
      </c>
      <c r="E6" s="370" t="s">
        <v>447</v>
      </c>
      <c r="F6" s="371"/>
    </row>
    <row r="7" spans="2:6" ht="31.5" customHeight="1" thickTop="1">
      <c r="B7" s="354" t="s">
        <v>448</v>
      </c>
      <c r="C7" s="335" t="str">
        <f>'男女A'!AK23</f>
        <v>前田　新</v>
      </c>
      <c r="D7" s="332" t="str">
        <f>'男女A'!AF13</f>
        <v>南里　健太</v>
      </c>
      <c r="E7" s="334" t="str">
        <f>'男女A'!AD7</f>
        <v>後藤　健太</v>
      </c>
      <c r="F7" s="339" t="str">
        <f>'男女A'!AD39</f>
        <v>増田春乃介</v>
      </c>
    </row>
    <row r="8" spans="2:6" ht="17.25" customHeight="1">
      <c r="B8" s="355"/>
      <c r="C8" s="331" t="str">
        <f>'男女A'!C27</f>
        <v>シーガイアＪｒ</v>
      </c>
      <c r="D8" s="331" t="str">
        <f>'男女A'!C20</f>
        <v>ﾁｰﾑﾐﾘｵﾝ</v>
      </c>
      <c r="E8" s="333" t="str">
        <f>'男女A'!C4</f>
        <v>鵬翔中</v>
      </c>
      <c r="F8" s="340" t="str">
        <f>'男女A'!C42</f>
        <v>チーム村雲</v>
      </c>
    </row>
    <row r="9" spans="2:6" ht="31.5" customHeight="1">
      <c r="B9" s="355" t="s">
        <v>451</v>
      </c>
      <c r="C9" s="336" t="str">
        <f>'男女A'!AK67</f>
        <v>川崎徳仁</v>
      </c>
      <c r="D9" s="330" t="str">
        <f>'男女A'!AF56</f>
        <v>川俣　　仁</v>
      </c>
      <c r="E9" s="337" t="str">
        <f>'男女A'!AD62</f>
        <v>池田　圭吾</v>
      </c>
      <c r="F9" s="341" t="str">
        <f>'男女A'!AD71</f>
        <v>佐野　将史</v>
      </c>
    </row>
    <row r="10" spans="2:6" ht="17.25" customHeight="1">
      <c r="B10" s="355"/>
      <c r="C10" s="331" t="str">
        <f>'男女A'!C81</f>
        <v>チーム村雲</v>
      </c>
      <c r="D10" s="331" t="str">
        <f>'男女A'!C54</f>
        <v>清武Jr</v>
      </c>
      <c r="E10" s="333" t="str">
        <f>'男女A'!C59</f>
        <v>シーガイアＪｒ</v>
      </c>
      <c r="F10" s="340" t="str">
        <f>'男女A'!C69</f>
        <v>日向学院</v>
      </c>
    </row>
    <row r="11" spans="2:6" ht="31.5" customHeight="1">
      <c r="B11" s="355" t="s">
        <v>452</v>
      </c>
      <c r="C11" s="336" t="str">
        <f>'男女A'!AK105</f>
        <v>吉元　稜</v>
      </c>
      <c r="D11" s="330" t="str">
        <f>'男女A'!AF94</f>
        <v>広瀬　展樹</v>
      </c>
      <c r="E11" s="337" t="str">
        <f>'男女A'!AD101</f>
        <v>甲斐　　寛之</v>
      </c>
      <c r="F11" s="341" t="str">
        <f>'男女A'!AD121</f>
        <v>山口　　翔太</v>
      </c>
    </row>
    <row r="12" spans="2:6" ht="17.25" customHeight="1">
      <c r="B12" s="355"/>
      <c r="C12" s="331" t="str">
        <f>'男女A'!C114</f>
        <v>小林Ｊｒ</v>
      </c>
      <c r="D12" s="331" t="str">
        <f>'男女A'!C92</f>
        <v>清武Jr</v>
      </c>
      <c r="E12" s="333" t="str">
        <f>'男女A'!C104</f>
        <v>清武Jr</v>
      </c>
      <c r="F12" s="340" t="str">
        <f>'男女A'!C123</f>
        <v>清武Jr</v>
      </c>
    </row>
    <row r="13" spans="2:6" ht="31.5" customHeight="1">
      <c r="B13" s="354" t="s">
        <v>453</v>
      </c>
      <c r="C13" s="335" t="str">
        <f>'男女A'!AK148</f>
        <v>井上　裕亮</v>
      </c>
      <c r="D13" s="332" t="str">
        <f>'男女A'!AF137</f>
        <v>厚地大樹</v>
      </c>
      <c r="E13" s="345" t="str">
        <f>'男女A'!AD144</f>
        <v>濱崎　信乃介</v>
      </c>
      <c r="F13" s="339" t="str">
        <f>'男女A'!AD164</f>
        <v>福添　新太郎</v>
      </c>
    </row>
    <row r="14" spans="2:6" ht="17.25" customHeight="1" thickBot="1">
      <c r="B14" s="356"/>
      <c r="C14" s="342" t="str">
        <f>'男女A'!C155</f>
        <v>清武Jr</v>
      </c>
      <c r="D14" s="342" t="str">
        <f>'男女A'!C129</f>
        <v>高鍋西中</v>
      </c>
      <c r="E14" s="343" t="str">
        <f>'男女A'!C140</f>
        <v>飛江田Jr</v>
      </c>
      <c r="F14" s="344" t="str">
        <f>'男女A'!C166</f>
        <v>鵬翔中</v>
      </c>
    </row>
    <row r="15" ht="13.5">
      <c r="C15" t="s">
        <v>455</v>
      </c>
    </row>
    <row r="16" ht="14.25" thickBot="1"/>
    <row r="17" spans="2:6" ht="18" customHeight="1" thickBot="1">
      <c r="B17" s="338"/>
      <c r="C17" s="328" t="s">
        <v>445</v>
      </c>
      <c r="D17" s="328" t="s">
        <v>446</v>
      </c>
      <c r="E17" s="370" t="s">
        <v>447</v>
      </c>
      <c r="F17" s="371"/>
    </row>
    <row r="18" spans="2:6" ht="31.5" customHeight="1" thickTop="1">
      <c r="B18" s="372" t="s">
        <v>454</v>
      </c>
      <c r="C18" s="335" t="str">
        <f>'男女B'!AF18</f>
        <v>黒木　真理也</v>
      </c>
      <c r="D18" s="332" t="str">
        <f>'男女B'!AD27</f>
        <v>高橋　翔</v>
      </c>
      <c r="E18" s="334" t="str">
        <f>'男女B'!AB13</f>
        <v>城尾　侑希</v>
      </c>
      <c r="F18" s="339" t="str">
        <f>'男女B'!AB22</f>
        <v>新　坂　祐　人</v>
      </c>
    </row>
    <row r="19" spans="2:6" ht="17.25" customHeight="1">
      <c r="B19" s="373"/>
      <c r="C19" s="331" t="str">
        <f>'男女B'!C7</f>
        <v>イワキリＪｒ</v>
      </c>
      <c r="D19" s="331" t="str">
        <f>'男女B'!C30</f>
        <v>イワキリＪｒ</v>
      </c>
      <c r="E19" s="333" t="str">
        <f>'男女B'!C11</f>
        <v>佐土原Jr</v>
      </c>
      <c r="F19" s="340" t="str">
        <f>'男女B'!C25</f>
        <v>日南ＴＣジュニア</v>
      </c>
    </row>
    <row r="20" spans="2:6" ht="31.5" customHeight="1">
      <c r="B20" s="367" t="s">
        <v>456</v>
      </c>
      <c r="C20" s="336" t="str">
        <f>'男女Ｃ'!AD13</f>
        <v>坂元勇太</v>
      </c>
      <c r="D20" s="330" t="str">
        <f>'男女Ｃ'!AB7</f>
        <v>陣内洋柾</v>
      </c>
      <c r="E20" s="337" t="str">
        <f>'男女Ｃ'!Z10</f>
        <v>押川　綾汰</v>
      </c>
      <c r="F20" s="341" t="str">
        <f>'男女Ｃ'!Z15</f>
        <v>染矢　和仁</v>
      </c>
    </row>
    <row r="21" spans="2:6" ht="17.25" customHeight="1">
      <c r="B21" s="367"/>
      <c r="C21" s="331" t="str">
        <f>'男女Ｃ'!C20</f>
        <v>サンタハウス</v>
      </c>
      <c r="D21" s="331" t="str">
        <f>'男女Ｃ'!C5</f>
        <v>チーム村雲</v>
      </c>
      <c r="E21" s="333" t="str">
        <f>'男女Ｃ'!C10</f>
        <v>新富Ｊｒ</v>
      </c>
      <c r="F21" s="340" t="str">
        <f>'男女Ｃ'!C17</f>
        <v>ロイヤルＪｒ</v>
      </c>
    </row>
    <row r="22" spans="2:6" ht="31.5" customHeight="1">
      <c r="B22" s="368" t="s">
        <v>457</v>
      </c>
      <c r="C22" s="336" t="str">
        <f>'男女Ｄ'!AF15</f>
        <v>赤木伊吹</v>
      </c>
      <c r="D22" s="330" t="str">
        <f>'男女Ｄ'!AD7</f>
        <v>中嶋　大介</v>
      </c>
      <c r="E22" s="337" t="str">
        <f>'男女Ｄ'!Z4</f>
        <v>高橋　惇太</v>
      </c>
      <c r="F22" s="341" t="str">
        <f>'男女Ｄ'!AA19</f>
        <v>中村　　瑛</v>
      </c>
    </row>
    <row r="23" spans="2:6" ht="17.25" customHeight="1" thickBot="1">
      <c r="B23" s="369"/>
      <c r="C23" s="342" t="str">
        <f>'男女Ｄ'!C24</f>
        <v>サンタハウス</v>
      </c>
      <c r="D23" s="342" t="str">
        <f>'男女Ｄ'!C14</f>
        <v>小林Ｊｒ</v>
      </c>
      <c r="E23" s="343" t="str">
        <f>'男女Ｄ'!C4</f>
        <v>イワキリＪｒ</v>
      </c>
      <c r="F23" s="344" t="str">
        <f>'男女Ｄ'!C20</f>
        <v>日南ＴＣジュニア</v>
      </c>
    </row>
    <row r="25" ht="14.25" thickBot="1"/>
    <row r="26" spans="2:6" ht="18" customHeight="1" thickBot="1">
      <c r="B26" s="338"/>
      <c r="C26" s="328" t="s">
        <v>445</v>
      </c>
      <c r="D26" s="328" t="s">
        <v>446</v>
      </c>
      <c r="E26" s="370" t="s">
        <v>447</v>
      </c>
      <c r="F26" s="371"/>
    </row>
    <row r="27" spans="2:6" ht="31.5" customHeight="1" thickTop="1">
      <c r="B27" s="354" t="s">
        <v>459</v>
      </c>
      <c r="C27" s="335" t="str">
        <f>'男女A'!AK186</f>
        <v>小城　東</v>
      </c>
      <c r="D27" s="332" t="str">
        <f>'男女A'!AF197</f>
        <v>吉野愛伊里</v>
      </c>
      <c r="E27" s="334" t="str">
        <f>'男女A'!AD182</f>
        <v>林　　奈津美</v>
      </c>
      <c r="F27" s="339" t="str">
        <f>'男女A'!AD190</f>
        <v>池田理佐</v>
      </c>
    </row>
    <row r="28" spans="2:6" ht="17.25" customHeight="1">
      <c r="B28" s="355"/>
      <c r="C28" s="331" t="str">
        <f>'男女A'!C174</f>
        <v>小林Ｊｒ</v>
      </c>
      <c r="D28" s="331" t="str">
        <f>'男女A'!C198</f>
        <v>三財中</v>
      </c>
      <c r="E28" s="333" t="str">
        <f>'男女A'!C178</f>
        <v>清武Jr</v>
      </c>
      <c r="F28" s="340" t="str">
        <f>'男女A'!C188</f>
        <v>チーム村雲</v>
      </c>
    </row>
    <row r="29" spans="2:6" ht="31.5" customHeight="1">
      <c r="B29" s="355" t="s">
        <v>460</v>
      </c>
      <c r="C29" s="336" t="str">
        <f>'男女A'!AK224</f>
        <v>余野木　満里乃</v>
      </c>
      <c r="D29" s="330" t="str">
        <f>'男女A'!AF214</f>
        <v>宮原　彩</v>
      </c>
      <c r="E29" s="337" t="str">
        <f>'男女A'!Z210</f>
        <v>川　添　智　浩</v>
      </c>
      <c r="F29" s="341" t="str">
        <f>'男女A'!AD227</f>
        <v>谷口　　美香</v>
      </c>
    </row>
    <row r="30" spans="2:6" ht="17.25" customHeight="1" thickBot="1">
      <c r="B30" s="356"/>
      <c r="C30" s="342" t="str">
        <f>'男女A'!C237</f>
        <v>ルネサンス</v>
      </c>
      <c r="D30" s="342" t="str">
        <f>'男女A'!C215</f>
        <v>三財中</v>
      </c>
      <c r="E30" s="343" t="str">
        <f>'男女A'!C210</f>
        <v>日南ＴＣジュニア</v>
      </c>
      <c r="F30" s="344" t="str">
        <f>'男女A'!C225</f>
        <v>清武Jr</v>
      </c>
    </row>
    <row r="31" ht="13.5">
      <c r="C31" t="s">
        <v>464</v>
      </c>
    </row>
    <row r="32" ht="14.25" thickBot="1"/>
    <row r="33" spans="2:6" ht="18" customHeight="1" thickBot="1">
      <c r="B33" s="338"/>
      <c r="C33" s="328" t="s">
        <v>445</v>
      </c>
      <c r="D33" s="328" t="s">
        <v>446</v>
      </c>
      <c r="E33" s="370" t="s">
        <v>447</v>
      </c>
      <c r="F33" s="371"/>
    </row>
    <row r="34" spans="2:6" ht="31.5" customHeight="1" thickTop="1">
      <c r="B34" s="372" t="s">
        <v>461</v>
      </c>
      <c r="C34" s="335" t="str">
        <f>'男女B'!AF54</f>
        <v>猪野　ひなた</v>
      </c>
      <c r="D34" s="332" t="str">
        <f>'男女B'!AD43</f>
        <v>富吉香帆</v>
      </c>
      <c r="E34" s="334" t="str">
        <f>'男女B'!AB39</f>
        <v>末吉萌華</v>
      </c>
      <c r="F34" s="339" t="str">
        <f>'男女B'!AB65</f>
        <v>吉嶺　明夏</v>
      </c>
    </row>
    <row r="35" spans="2:6" ht="17.25" customHeight="1">
      <c r="B35" s="373"/>
      <c r="C35" s="331" t="str">
        <f>'男女B'!C61</f>
        <v>シーガイアＪｒ</v>
      </c>
      <c r="D35" s="331" t="str">
        <f>'男女B'!C51</f>
        <v>チーム村雲</v>
      </c>
      <c r="E35" s="333" t="str">
        <f>'男女B'!C41</f>
        <v>ルネサンスJr</v>
      </c>
      <c r="F35" s="340" t="str">
        <f>'男女B'!C65</f>
        <v>小林Ｊｒ</v>
      </c>
    </row>
    <row r="36" spans="2:6" ht="31.5" customHeight="1">
      <c r="B36" s="367" t="s">
        <v>462</v>
      </c>
      <c r="C36" s="336" t="str">
        <f>'男女Ｃ'!I46</f>
        <v>竹之内　咲紀</v>
      </c>
      <c r="D36" s="330" t="str">
        <f>'男女Ｃ'!G50</f>
        <v>前田　ちなみ</v>
      </c>
      <c r="E36" s="337" t="str">
        <f>'男女Ｃ'!B45</f>
        <v>今栖瑠菜</v>
      </c>
      <c r="F36" s="341" t="str">
        <f>'男女Ｃ'!B48</f>
        <v>中村麻里</v>
      </c>
    </row>
    <row r="37" spans="2:6" ht="17.25" customHeight="1">
      <c r="B37" s="367"/>
      <c r="C37" s="331" t="str">
        <f>'男女Ｃ'!C42</f>
        <v>シーガイアＪｒ</v>
      </c>
      <c r="D37" s="331" t="str">
        <f>'男女Ｃ'!C51</f>
        <v>シーガイアＪｒ</v>
      </c>
      <c r="E37" s="333" t="str">
        <f>'男女Ｃ'!C45</f>
        <v>チーム村雲</v>
      </c>
      <c r="F37" s="340" t="str">
        <f>'男女Ｃ'!C48</f>
        <v>チーム村雲</v>
      </c>
    </row>
    <row r="38" spans="2:6" ht="31.5" customHeight="1">
      <c r="B38" s="368" t="s">
        <v>463</v>
      </c>
      <c r="C38" s="336" t="str">
        <f>'男女Ｄ'!AF42</f>
        <v>前原　茉彩</v>
      </c>
      <c r="D38" s="330" t="str">
        <f>'男女Ｄ'!AD36</f>
        <v>野口　智可</v>
      </c>
      <c r="E38" s="337" t="str">
        <f>'男女Ｄ'!AA33</f>
        <v>甲斐　未央</v>
      </c>
      <c r="F38" s="341" t="str">
        <f>'男女Ｄ'!AA49</f>
        <v>田代　まゆ</v>
      </c>
    </row>
    <row r="39" spans="2:6" ht="17.25" customHeight="1" thickBot="1">
      <c r="B39" s="369"/>
      <c r="C39" s="342" t="str">
        <f>'男女Ｄ'!C45</f>
        <v>シーガイアＪｒ</v>
      </c>
      <c r="D39" s="342" t="str">
        <f>'男女Ｄ'!C41</f>
        <v>飛江田Jr</v>
      </c>
      <c r="E39" s="343" t="str">
        <f>'男女Ｄ'!C34</f>
        <v>飛江田Jr</v>
      </c>
      <c r="F39" s="344" t="str">
        <f>'男女Ｄ'!C49</f>
        <v>シーガイアＪｒ</v>
      </c>
    </row>
  </sheetData>
  <mergeCells count="16">
    <mergeCell ref="B7:B8"/>
    <mergeCell ref="E6:F6"/>
    <mergeCell ref="B9:B10"/>
    <mergeCell ref="B11:B12"/>
    <mergeCell ref="B13:B14"/>
    <mergeCell ref="E17:F17"/>
    <mergeCell ref="B18:B19"/>
    <mergeCell ref="B20:B21"/>
    <mergeCell ref="B22:B23"/>
    <mergeCell ref="E26:F26"/>
    <mergeCell ref="B27:B28"/>
    <mergeCell ref="B29:B30"/>
    <mergeCell ref="B36:B37"/>
    <mergeCell ref="B38:B39"/>
    <mergeCell ref="E33:F33"/>
    <mergeCell ref="B34:B35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44"/>
  <sheetViews>
    <sheetView view="pageBreakPreview" zoomScaleSheetLayoutView="100" workbookViewId="0" topLeftCell="A1">
      <selection activeCell="V26" sqref="V26"/>
    </sheetView>
  </sheetViews>
  <sheetFormatPr defaultColWidth="9.00390625" defaultRowHeight="13.5"/>
  <cols>
    <col min="1" max="1" width="3.375" style="18" customWidth="1"/>
    <col min="2" max="3" width="8.625" style="18" customWidth="1"/>
    <col min="4" max="4" width="2.125" style="83" customWidth="1"/>
    <col min="5" max="7" width="1.75390625" style="83" customWidth="1"/>
    <col min="8" max="8" width="2.125" style="83" customWidth="1"/>
    <col min="9" max="11" width="1.75390625" style="83" customWidth="1"/>
    <col min="12" max="12" width="2.125" style="83" customWidth="1"/>
    <col min="13" max="15" width="1.75390625" style="83" customWidth="1"/>
    <col min="16" max="16" width="2.125" style="83" customWidth="1"/>
    <col min="17" max="25" width="1.75390625" style="83" customWidth="1"/>
    <col min="26" max="53" width="4.625" style="18" customWidth="1"/>
    <col min="54" max="16384" width="9.00390625" style="18" customWidth="1"/>
  </cols>
  <sheetData>
    <row r="1" spans="1:28" ht="28.5">
      <c r="A1" s="28" t="s">
        <v>87</v>
      </c>
      <c r="D1" s="127" t="s">
        <v>62</v>
      </c>
      <c r="E1" s="130"/>
      <c r="F1" s="130"/>
      <c r="G1" s="130"/>
      <c r="H1" s="130"/>
      <c r="I1" s="130"/>
      <c r="J1" s="130"/>
      <c r="K1" s="130"/>
      <c r="L1" s="130"/>
      <c r="AB1" s="84"/>
    </row>
    <row r="2" spans="12:21" ht="22.5" customHeight="1">
      <c r="L2" s="196"/>
      <c r="N2" s="416"/>
      <c r="O2" s="416"/>
      <c r="P2" s="416"/>
      <c r="Q2" s="416"/>
      <c r="R2" s="416"/>
      <c r="S2" s="415"/>
      <c r="T2" s="416"/>
      <c r="U2" s="416"/>
    </row>
    <row r="3" spans="1:38" ht="22.5" customHeight="1">
      <c r="A3" s="82" t="s">
        <v>26</v>
      </c>
      <c r="B3" s="72" t="s">
        <v>86</v>
      </c>
      <c r="C3" s="82" t="s">
        <v>0</v>
      </c>
      <c r="D3" s="353" t="str">
        <f>LEFT(B4,3)</f>
        <v>後藤　</v>
      </c>
      <c r="E3" s="351"/>
      <c r="F3" s="351"/>
      <c r="G3" s="362"/>
      <c r="H3" s="351" t="str">
        <f>LEFT(B5,3)</f>
        <v>迫間崇</v>
      </c>
      <c r="I3" s="351"/>
      <c r="J3" s="351"/>
      <c r="K3" s="362"/>
      <c r="L3" s="362" t="str">
        <f>LEFT(B6,3)</f>
        <v>榎本　</v>
      </c>
      <c r="M3" s="362"/>
      <c r="N3" s="362"/>
      <c r="O3" s="362"/>
      <c r="P3" s="362" t="s">
        <v>102</v>
      </c>
      <c r="Q3" s="362"/>
      <c r="R3" s="350" t="s">
        <v>1</v>
      </c>
      <c r="S3" s="351"/>
      <c r="T3" s="362" t="s">
        <v>103</v>
      </c>
      <c r="U3" s="362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</row>
    <row r="4" spans="1:38" ht="22.5" customHeight="1" thickBot="1">
      <c r="A4" s="77">
        <v>1</v>
      </c>
      <c r="B4" s="73" t="str">
        <f>IF(A4="","",VLOOKUP(A4,データ!$B$5:$D$106,2,FALSE))</f>
        <v>後藤　健太</v>
      </c>
      <c r="C4" s="74" t="str">
        <f>IF(A4="","",VLOOKUP(A4,データ!$B$5:$D$106,3,FALSE))</f>
        <v>鵬翔中</v>
      </c>
      <c r="D4" s="352"/>
      <c r="E4" s="358"/>
      <c r="F4" s="358"/>
      <c r="G4" s="359"/>
      <c r="H4" s="197" t="str">
        <f>IF(I4="","",IF(I4&gt;J4,"○","●"))</f>
        <v>○</v>
      </c>
      <c r="I4" s="48">
        <v>6</v>
      </c>
      <c r="J4" s="71">
        <v>2</v>
      </c>
      <c r="K4" s="71"/>
      <c r="L4" s="197" t="str">
        <f>IF(M4="","",IF(M4&gt;N4,"○","●"))</f>
        <v>○</v>
      </c>
      <c r="M4" s="48">
        <v>6</v>
      </c>
      <c r="N4" s="71">
        <v>3</v>
      </c>
      <c r="O4" s="71"/>
      <c r="P4" s="69">
        <f>IF(H4="","",COUNTIF(D4:O4,"○"))</f>
        <v>2</v>
      </c>
      <c r="Q4" s="70">
        <f>IF(H4="","",COUNTIF(D4:O4,"●"))</f>
        <v>0</v>
      </c>
      <c r="R4" s="360">
        <f>IF(I4="","",(I4+M4)/(I4+J4+M4+N4)+P4)</f>
        <v>2.7058823529411766</v>
      </c>
      <c r="S4" s="361"/>
      <c r="T4" s="362">
        <f>IF(R4="","",RANK(R4,R4:S6))</f>
        <v>1</v>
      </c>
      <c r="U4" s="362"/>
      <c r="V4" s="198"/>
      <c r="W4" s="164"/>
      <c r="X4" s="164"/>
      <c r="Y4" s="164"/>
      <c r="Z4" s="159" t="str">
        <f>B4</f>
        <v>後藤　健太</v>
      </c>
      <c r="AA4" s="164"/>
      <c r="AB4" s="164"/>
      <c r="AC4" s="160"/>
      <c r="AD4" s="160"/>
      <c r="AE4" s="160"/>
      <c r="AF4" s="160"/>
      <c r="AG4" s="160"/>
      <c r="AH4" s="160"/>
      <c r="AI4" s="160"/>
      <c r="AJ4" s="160"/>
      <c r="AK4" s="160"/>
      <c r="AL4" s="160"/>
    </row>
    <row r="5" spans="1:38" ht="22.5" customHeight="1" thickTop="1">
      <c r="A5" s="77">
        <f>A4+1</f>
        <v>2</v>
      </c>
      <c r="B5" s="73" t="str">
        <f>IF(A5="","",VLOOKUP(A5,データ!$B$5:$D$106,2,FALSE))</f>
        <v>迫間崇弘</v>
      </c>
      <c r="C5" s="74" t="str">
        <f>IF(A5="","",VLOOKUP(A5,データ!$B$5:$D$106,3,FALSE))</f>
        <v>チーム村雲</v>
      </c>
      <c r="D5" s="199" t="str">
        <f>IF(H4="","",IF(H4="○","●","○"))</f>
        <v>●</v>
      </c>
      <c r="E5" s="69">
        <f>IF(J4="","",J4)</f>
        <v>2</v>
      </c>
      <c r="F5" s="70">
        <f>IF(I4="","",I4)</f>
        <v>6</v>
      </c>
      <c r="G5" s="131">
        <f>IF(K4="","",K4)</f>
      </c>
      <c r="H5" s="357"/>
      <c r="I5" s="358"/>
      <c r="J5" s="358"/>
      <c r="K5" s="359"/>
      <c r="L5" s="158" t="str">
        <f>IF(M5="","",IF(M5&gt;N5,"○","●"))</f>
        <v>●</v>
      </c>
      <c r="M5" s="69">
        <v>3</v>
      </c>
      <c r="N5" s="70">
        <v>6</v>
      </c>
      <c r="O5" s="70"/>
      <c r="P5" s="69">
        <f>IF(D5="","",COUNTIF(D5:O5,"○"))</f>
        <v>0</v>
      </c>
      <c r="Q5" s="70">
        <f>IF(D5="","",COUNTIF(D5:O5,"●"))</f>
        <v>2</v>
      </c>
      <c r="R5" s="360">
        <f>IF(E5="","",(E5+M5)/(E5+F5+M5+N5)+P5)</f>
        <v>0.29411764705882354</v>
      </c>
      <c r="S5" s="361"/>
      <c r="T5" s="362">
        <f>IF(R5="","",RANK(R5,R4:S6))</f>
        <v>3</v>
      </c>
      <c r="U5" s="362"/>
      <c r="Z5" s="160"/>
      <c r="AA5" s="160"/>
      <c r="AB5" s="160"/>
      <c r="AC5" s="165"/>
      <c r="AD5" s="160"/>
      <c r="AE5" s="160"/>
      <c r="AF5" s="160"/>
      <c r="AG5" s="160"/>
      <c r="AH5" s="160"/>
      <c r="AI5" s="160"/>
      <c r="AJ5" s="160"/>
      <c r="AK5" s="160"/>
      <c r="AL5" s="160"/>
    </row>
    <row r="6" spans="1:38" ht="22.5" customHeight="1">
      <c r="A6" s="77">
        <v>4</v>
      </c>
      <c r="B6" s="45" t="str">
        <f>IF(A6="","",VLOOKUP(A6,データ!$B$5:$D$106,2,FALSE))</f>
        <v>榎本　章吾</v>
      </c>
      <c r="C6" s="74" t="str">
        <f>IF(A6="","",VLOOKUP(A6,データ!$B$5:$D$106,3,FALSE))</f>
        <v>シーガイアＪｒ</v>
      </c>
      <c r="D6" s="199" t="str">
        <f>IF(L4="","",IF(L4="○","●","○"))</f>
        <v>●</v>
      </c>
      <c r="E6" s="69">
        <f>IF(N4="","",N4)</f>
        <v>3</v>
      </c>
      <c r="F6" s="70">
        <f>IF(M4="","",M4)</f>
        <v>6</v>
      </c>
      <c r="G6" s="131">
        <f>IF(O4="","",O4)</f>
      </c>
      <c r="H6" s="200" t="str">
        <f>IF(L5="","",IF(L5="○","●","○"))</f>
        <v>○</v>
      </c>
      <c r="I6" s="69">
        <f>IF(N5="","",N5)</f>
        <v>6</v>
      </c>
      <c r="J6" s="70">
        <f>IF(M5="","",M5)</f>
        <v>3</v>
      </c>
      <c r="K6" s="131">
        <f>IF(O5="","",O5)</f>
      </c>
      <c r="L6" s="357"/>
      <c r="M6" s="358"/>
      <c r="N6" s="358"/>
      <c r="O6" s="359"/>
      <c r="P6" s="69">
        <f>IF(D6="","",COUNTIF(D6:O6,"○"))</f>
        <v>1</v>
      </c>
      <c r="Q6" s="70">
        <f>IF(D6="","",COUNTIF(D6:O6,"●"))</f>
        <v>1</v>
      </c>
      <c r="R6" s="360">
        <f>IF(E6="","",(E6+I6)/(E6+F6+I6+J6)+P6)</f>
        <v>1.5</v>
      </c>
      <c r="S6" s="361"/>
      <c r="T6" s="362">
        <f>IF(R6="","",RANK(R6,R4:S6))</f>
        <v>2</v>
      </c>
      <c r="U6" s="362"/>
      <c r="Z6" s="160"/>
      <c r="AA6" s="160"/>
      <c r="AB6" s="160"/>
      <c r="AC6" s="165"/>
      <c r="AD6" s="160"/>
      <c r="AE6" s="160"/>
      <c r="AF6" s="160"/>
      <c r="AG6" s="160"/>
      <c r="AH6" s="160"/>
      <c r="AI6" s="160"/>
      <c r="AJ6" s="160"/>
      <c r="AK6" s="160"/>
      <c r="AL6" s="160"/>
    </row>
    <row r="7" spans="14:38" ht="22.5" customHeight="1" thickBot="1">
      <c r="N7" s="396"/>
      <c r="O7" s="396"/>
      <c r="P7" s="396"/>
      <c r="Q7" s="396"/>
      <c r="R7" s="396"/>
      <c r="S7" s="397"/>
      <c r="T7" s="396"/>
      <c r="U7" s="396"/>
      <c r="Z7" s="160"/>
      <c r="AA7" s="160"/>
      <c r="AB7" s="160"/>
      <c r="AC7" s="166">
        <v>6</v>
      </c>
      <c r="AD7" s="162" t="str">
        <f>Z4</f>
        <v>後藤　健太</v>
      </c>
      <c r="AE7" s="160"/>
      <c r="AF7" s="160"/>
      <c r="AG7" s="160"/>
      <c r="AH7" s="160"/>
      <c r="AI7" s="160"/>
      <c r="AJ7" s="160"/>
      <c r="AK7" s="160"/>
      <c r="AL7" s="160"/>
    </row>
    <row r="8" spans="14:38" ht="22.5" customHeight="1" thickTop="1">
      <c r="N8" s="396"/>
      <c r="O8" s="396"/>
      <c r="P8" s="396"/>
      <c r="Q8" s="396"/>
      <c r="R8" s="396"/>
      <c r="S8" s="397"/>
      <c r="T8" s="396"/>
      <c r="U8" s="396"/>
      <c r="Z8" s="160"/>
      <c r="AA8" s="160"/>
      <c r="AB8" s="167"/>
      <c r="AC8" s="168">
        <v>3</v>
      </c>
      <c r="AD8" s="167"/>
      <c r="AE8" s="160"/>
      <c r="AF8" s="160"/>
      <c r="AG8" s="160"/>
      <c r="AH8" s="160"/>
      <c r="AI8" s="160"/>
      <c r="AJ8" s="160"/>
      <c r="AK8" s="160"/>
      <c r="AL8" s="160"/>
    </row>
    <row r="9" spans="1:38" ht="22.5" customHeight="1">
      <c r="A9" s="82" t="s">
        <v>27</v>
      </c>
      <c r="B9" s="72" t="s">
        <v>86</v>
      </c>
      <c r="C9" s="82" t="s">
        <v>0</v>
      </c>
      <c r="D9" s="353" t="str">
        <f>LEFT(B10,3)</f>
        <v>新名　</v>
      </c>
      <c r="E9" s="351"/>
      <c r="F9" s="351"/>
      <c r="G9" s="362"/>
      <c r="H9" s="351" t="str">
        <f>LEFT(B11,3)</f>
        <v>中原　</v>
      </c>
      <c r="I9" s="351"/>
      <c r="J9" s="351"/>
      <c r="K9" s="362"/>
      <c r="L9" s="362" t="str">
        <f>LEFT(B12,3)</f>
        <v>森　春</v>
      </c>
      <c r="M9" s="362"/>
      <c r="N9" s="362"/>
      <c r="O9" s="362"/>
      <c r="P9" s="362" t="s">
        <v>102</v>
      </c>
      <c r="Q9" s="362"/>
      <c r="R9" s="350" t="s">
        <v>1</v>
      </c>
      <c r="S9" s="351"/>
      <c r="T9" s="362" t="s">
        <v>103</v>
      </c>
      <c r="U9" s="362"/>
      <c r="Z9" s="160"/>
      <c r="AA9" s="160"/>
      <c r="AB9" s="160"/>
      <c r="AC9" s="169"/>
      <c r="AD9" s="167"/>
      <c r="AE9" s="160"/>
      <c r="AF9" s="160"/>
      <c r="AG9" s="160"/>
      <c r="AH9" s="160"/>
      <c r="AI9" s="160"/>
      <c r="AJ9" s="160"/>
      <c r="AK9" s="160"/>
      <c r="AL9" s="160"/>
    </row>
    <row r="10" spans="1:38" ht="22.5" customHeight="1" thickBot="1">
      <c r="A10" s="77">
        <v>5</v>
      </c>
      <c r="B10" s="73" t="str">
        <f>IF(A10="","",VLOOKUP(A10,データ!$B$5:$D$106,2,FALSE))</f>
        <v>新名　和也</v>
      </c>
      <c r="C10" s="74" t="str">
        <f>IF(A10="","",VLOOKUP(A10,データ!$B$5:$D$106,3,FALSE))</f>
        <v>ロイヤルＪｒ</v>
      </c>
      <c r="D10" s="352"/>
      <c r="E10" s="358"/>
      <c r="F10" s="358"/>
      <c r="G10" s="359"/>
      <c r="H10" s="197" t="str">
        <f>IF(I10="","",IF(I10&gt;J10,"○","●"))</f>
        <v>○</v>
      </c>
      <c r="I10" s="48">
        <v>6</v>
      </c>
      <c r="J10" s="71">
        <v>1</v>
      </c>
      <c r="K10" s="71"/>
      <c r="L10" s="197" t="str">
        <f>IF(M10="","",IF(M10&gt;N10,"○","●"))</f>
        <v>●</v>
      </c>
      <c r="M10" s="48">
        <v>6</v>
      </c>
      <c r="N10" s="71">
        <v>7</v>
      </c>
      <c r="O10" s="71"/>
      <c r="P10" s="69">
        <f>IF(H10="","",COUNTIF(D10:O10,"○"))</f>
        <v>1</v>
      </c>
      <c r="Q10" s="70">
        <f>IF(H10="","",COUNTIF(D10:O10,"●"))</f>
        <v>1</v>
      </c>
      <c r="R10" s="360">
        <f>IF(I10="","",(I10+M10)/(I10+J10+M10+N10)+P10)</f>
        <v>1.6</v>
      </c>
      <c r="S10" s="361"/>
      <c r="T10" s="362">
        <f>IF(R10="","",RANK(R10,R10:S12))</f>
        <v>2</v>
      </c>
      <c r="U10" s="362"/>
      <c r="V10" s="201"/>
      <c r="W10" s="202"/>
      <c r="X10" s="202"/>
      <c r="Y10" s="202"/>
      <c r="Z10" s="159" t="str">
        <f>B12</f>
        <v>森　春樹</v>
      </c>
      <c r="AA10" s="161"/>
      <c r="AB10" s="161"/>
      <c r="AC10" s="169"/>
      <c r="AD10" s="167"/>
      <c r="AE10" s="160"/>
      <c r="AF10" s="160"/>
      <c r="AG10" s="160"/>
      <c r="AH10" s="160"/>
      <c r="AI10" s="160"/>
      <c r="AJ10" s="160"/>
      <c r="AK10" s="160"/>
      <c r="AL10" s="160"/>
    </row>
    <row r="11" spans="1:38" ht="22.5" customHeight="1" thickTop="1">
      <c r="A11" s="77">
        <f>A10+1</f>
        <v>6</v>
      </c>
      <c r="B11" s="73" t="str">
        <f>IF(A11="","",VLOOKUP(A11,データ!$B$5:$D$106,2,FALSE))</f>
        <v>中原　　悠貴</v>
      </c>
      <c r="C11" s="74" t="str">
        <f>IF(A11="","",VLOOKUP(A11,データ!$B$5:$D$106,3,FALSE))</f>
        <v>宮崎西高附属中</v>
      </c>
      <c r="D11" s="199" t="str">
        <f>IF(H10="","",IF(H10="○","●","○"))</f>
        <v>●</v>
      </c>
      <c r="E11" s="69">
        <f>IF(J10="","",J10)</f>
        <v>1</v>
      </c>
      <c r="F11" s="70">
        <f>IF(I10="","",I10)</f>
        <v>6</v>
      </c>
      <c r="G11" s="131">
        <f>IF(K10="","",K10)</f>
      </c>
      <c r="H11" s="357"/>
      <c r="I11" s="358"/>
      <c r="J11" s="358"/>
      <c r="K11" s="359"/>
      <c r="L11" s="158" t="str">
        <f>IF(M11="","",IF(M11&gt;N11,"○","●"))</f>
        <v>●</v>
      </c>
      <c r="M11" s="69">
        <v>0</v>
      </c>
      <c r="N11" s="70">
        <v>6</v>
      </c>
      <c r="O11" s="70"/>
      <c r="P11" s="69">
        <f>IF(D11="","",COUNTIF(D11:O11,"○"))</f>
        <v>0</v>
      </c>
      <c r="Q11" s="70">
        <f>IF(D11="","",COUNTIF(D11:O11,"●"))</f>
        <v>2</v>
      </c>
      <c r="R11" s="360">
        <f>IF(E11="","",(E11+M11)/(E11+F11+M11+N11)+P11)</f>
        <v>0.07692307692307693</v>
      </c>
      <c r="S11" s="361"/>
      <c r="T11" s="362">
        <f>IF(R11="","",RANK(R11,R10:S12))</f>
        <v>3</v>
      </c>
      <c r="U11" s="362"/>
      <c r="Z11" s="160"/>
      <c r="AA11" s="160"/>
      <c r="AB11" s="160"/>
      <c r="AC11" s="160"/>
      <c r="AD11" s="167"/>
      <c r="AE11" s="160"/>
      <c r="AF11" s="160"/>
      <c r="AG11" s="160"/>
      <c r="AH11" s="160"/>
      <c r="AI11" s="160"/>
      <c r="AJ11" s="160"/>
      <c r="AK11" s="160"/>
      <c r="AL11" s="160"/>
    </row>
    <row r="12" spans="1:38" ht="22.5" customHeight="1" thickBot="1">
      <c r="A12" s="77">
        <f>A11+1</f>
        <v>7</v>
      </c>
      <c r="B12" s="45" t="str">
        <f>IF(A12="","",VLOOKUP(A12,データ!$B$5:$D$106,2,FALSE))</f>
        <v>森　春樹</v>
      </c>
      <c r="C12" s="74" t="str">
        <f>IF(A12="","",VLOOKUP(A12,データ!$B$5:$D$106,3,FALSE))</f>
        <v>小林Ｊｒ</v>
      </c>
      <c r="D12" s="199" t="str">
        <f>IF(L10="","",IF(L10="○","●","○"))</f>
        <v>○</v>
      </c>
      <c r="E12" s="69">
        <f>IF(N10="","",N10)</f>
        <v>7</v>
      </c>
      <c r="F12" s="70">
        <f>IF(M10="","",M10)</f>
        <v>6</v>
      </c>
      <c r="G12" s="131">
        <f>IF(O10="","",O10)</f>
      </c>
      <c r="H12" s="200" t="str">
        <f>IF(L11="","",IF(L11="○","●","○"))</f>
        <v>○</v>
      </c>
      <c r="I12" s="69">
        <f>IF(N11="","",N11)</f>
        <v>6</v>
      </c>
      <c r="J12" s="70">
        <f>IF(M11="","",M11)</f>
        <v>0</v>
      </c>
      <c r="K12" s="131">
        <f>IF(O11="","",O11)</f>
      </c>
      <c r="L12" s="357"/>
      <c r="M12" s="358"/>
      <c r="N12" s="358"/>
      <c r="O12" s="359"/>
      <c r="P12" s="69">
        <f>IF(D12="","",COUNTIF(D12:O12,"○"))</f>
        <v>2</v>
      </c>
      <c r="Q12" s="70">
        <f>IF(D12="","",COUNTIF(D12:O12,"●"))</f>
        <v>0</v>
      </c>
      <c r="R12" s="360">
        <f>IF(E12="","",(E12+I12)/(E12+F12+I12+J12)+P12)</f>
        <v>2.6842105263157894</v>
      </c>
      <c r="S12" s="361"/>
      <c r="T12" s="362">
        <f>IF(R12="","",RANK(R12,R10:S12))</f>
        <v>1</v>
      </c>
      <c r="U12" s="362"/>
      <c r="Z12" s="160"/>
      <c r="AA12" s="160"/>
      <c r="AB12" s="160"/>
      <c r="AC12" s="160"/>
      <c r="AD12" s="167"/>
      <c r="AE12" s="168">
        <v>4</v>
      </c>
      <c r="AF12" s="160"/>
      <c r="AG12" s="160"/>
      <c r="AH12" s="160"/>
      <c r="AI12" s="160"/>
      <c r="AJ12" s="160"/>
      <c r="AK12" s="160"/>
      <c r="AL12" s="160"/>
    </row>
    <row r="13" spans="14:38" ht="22.5" customHeight="1" thickTop="1">
      <c r="N13" s="396"/>
      <c r="O13" s="396"/>
      <c r="P13" s="396"/>
      <c r="Q13" s="396"/>
      <c r="R13" s="396"/>
      <c r="S13" s="397"/>
      <c r="T13" s="396"/>
      <c r="U13" s="396"/>
      <c r="Z13" s="160"/>
      <c r="AA13" s="160"/>
      <c r="AB13" s="160"/>
      <c r="AC13" s="160"/>
      <c r="AD13" s="160"/>
      <c r="AE13" s="170">
        <v>6</v>
      </c>
      <c r="AF13" s="189" t="str">
        <f>AD19</f>
        <v>南里　健太</v>
      </c>
      <c r="AG13" s="171"/>
      <c r="AH13" s="171"/>
      <c r="AI13" s="172"/>
      <c r="AJ13" s="160"/>
      <c r="AK13" s="160"/>
      <c r="AL13" s="160"/>
    </row>
    <row r="14" spans="1:38" ht="22.5" customHeight="1">
      <c r="A14" s="82" t="s">
        <v>28</v>
      </c>
      <c r="B14" s="72" t="s">
        <v>86</v>
      </c>
      <c r="C14" s="82" t="s">
        <v>0</v>
      </c>
      <c r="D14" s="353" t="str">
        <f>LEFT(B15,3)</f>
        <v>中嶋千</v>
      </c>
      <c r="E14" s="351"/>
      <c r="F14" s="351"/>
      <c r="G14" s="362"/>
      <c r="H14" s="351" t="str">
        <f>LEFT(B16,3)</f>
        <v>田中　</v>
      </c>
      <c r="I14" s="351"/>
      <c r="J14" s="351"/>
      <c r="K14" s="362"/>
      <c r="L14" s="362" t="str">
        <f>LEFT(B17,3)</f>
        <v>久門　</v>
      </c>
      <c r="M14" s="362"/>
      <c r="N14" s="362"/>
      <c r="O14" s="362"/>
      <c r="P14" s="362" t="s">
        <v>102</v>
      </c>
      <c r="Q14" s="362"/>
      <c r="R14" s="350" t="s">
        <v>1</v>
      </c>
      <c r="S14" s="351"/>
      <c r="T14" s="362" t="s">
        <v>103</v>
      </c>
      <c r="U14" s="362"/>
      <c r="Z14" s="160"/>
      <c r="AA14" s="160"/>
      <c r="AB14" s="160"/>
      <c r="AC14" s="160"/>
      <c r="AD14" s="160"/>
      <c r="AE14" s="165"/>
      <c r="AF14" s="160"/>
      <c r="AG14" s="160"/>
      <c r="AH14" s="160"/>
      <c r="AI14" s="167"/>
      <c r="AJ14" s="160"/>
      <c r="AK14" s="160"/>
      <c r="AL14" s="160"/>
    </row>
    <row r="15" spans="1:38" ht="22.5" customHeight="1" thickBot="1">
      <c r="A15" s="77">
        <f>A12+1</f>
        <v>8</v>
      </c>
      <c r="B15" s="73" t="str">
        <f>IF(A15="","",VLOOKUP(A15,データ!$B$5:$D$106,2,FALSE))</f>
        <v>中嶋千将</v>
      </c>
      <c r="C15" s="74" t="str">
        <f>IF(A15="","",VLOOKUP(A15,データ!$B$5:$D$106,3,FALSE))</f>
        <v>チーム村雲</v>
      </c>
      <c r="D15" s="352"/>
      <c r="E15" s="358"/>
      <c r="F15" s="358"/>
      <c r="G15" s="359"/>
      <c r="H15" s="197" t="str">
        <f>IF(I15="","",IF(I15&gt;J15,"○","●"))</f>
        <v>○</v>
      </c>
      <c r="I15" s="48">
        <v>6</v>
      </c>
      <c r="J15" s="71">
        <v>0</v>
      </c>
      <c r="K15" s="71"/>
      <c r="L15" s="197" t="str">
        <f>IF(M15="","",IF(M15&gt;N15,"○","●"))</f>
        <v>○</v>
      </c>
      <c r="M15" s="48">
        <v>6</v>
      </c>
      <c r="N15" s="71">
        <v>0</v>
      </c>
      <c r="O15" s="71"/>
      <c r="P15" s="69">
        <f>IF(H15="","",COUNTIF(D15:O15,"○"))</f>
        <v>2</v>
      </c>
      <c r="Q15" s="70">
        <f>IF(H15="","",COUNTIF(D15:O15,"●"))</f>
        <v>0</v>
      </c>
      <c r="R15" s="360">
        <f>IF(I15="","",(I15+M15)/(I15+J15+M15+N15)+P15)</f>
        <v>3</v>
      </c>
      <c r="S15" s="361"/>
      <c r="T15" s="362">
        <f>IF(R15="","",RANK(R15,R15:S17))</f>
        <v>1</v>
      </c>
      <c r="U15" s="362"/>
      <c r="V15" s="198"/>
      <c r="W15" s="164"/>
      <c r="X15" s="164"/>
      <c r="Y15" s="164"/>
      <c r="Z15" s="159" t="str">
        <f>B15</f>
        <v>中嶋千将</v>
      </c>
      <c r="AA15" s="160"/>
      <c r="AB15" s="160"/>
      <c r="AC15" s="160"/>
      <c r="AD15" s="160"/>
      <c r="AE15" s="165"/>
      <c r="AF15" s="160"/>
      <c r="AG15" s="160"/>
      <c r="AH15" s="160"/>
      <c r="AI15" s="167"/>
      <c r="AJ15" s="160"/>
      <c r="AK15" s="160"/>
      <c r="AL15" s="160"/>
    </row>
    <row r="16" spans="1:38" ht="22.5" customHeight="1" thickTop="1">
      <c r="A16" s="77">
        <f>A15+1</f>
        <v>9</v>
      </c>
      <c r="B16" s="73" t="str">
        <f>IF(A16="","",VLOOKUP(A16,データ!$B$5:$D$106,2,FALSE))</f>
        <v>田中　佑樹</v>
      </c>
      <c r="C16" s="74" t="str">
        <f>IF(A16="","",VLOOKUP(A16,データ!$B$5:$D$106,3,FALSE))</f>
        <v>鵬翔中</v>
      </c>
      <c r="D16" s="199" t="str">
        <f>IF(H15="","",IF(H15="○","●","○"))</f>
        <v>●</v>
      </c>
      <c r="E16" s="69">
        <f>IF(J15="","",J15)</f>
        <v>0</v>
      </c>
      <c r="F16" s="70">
        <f>IF(I15="","",I15)</f>
        <v>6</v>
      </c>
      <c r="G16" s="131">
        <f>IF(K15="","",K15)</f>
      </c>
      <c r="H16" s="357"/>
      <c r="I16" s="358"/>
      <c r="J16" s="358"/>
      <c r="K16" s="359"/>
      <c r="L16" s="158" t="str">
        <f>IF(M16="","",IF(M16&gt;N16,"○","●"))</f>
        <v>●</v>
      </c>
      <c r="M16" s="69">
        <v>0</v>
      </c>
      <c r="N16" s="70">
        <v>6</v>
      </c>
      <c r="O16" s="70"/>
      <c r="P16" s="69">
        <f>IF(D16="","",COUNTIF(D16:O16,"○"))</f>
        <v>0</v>
      </c>
      <c r="Q16" s="70">
        <f>IF(D16="","",COUNTIF(D16:O16,"●"))</f>
        <v>2</v>
      </c>
      <c r="R16" s="360">
        <f>IF(E16="","",(E16+M16)/(E16+F16+M16+N16)+P16)</f>
        <v>0</v>
      </c>
      <c r="S16" s="361"/>
      <c r="T16" s="362">
        <f>IF(R16="","",RANK(R16,R15:S17))</f>
        <v>3</v>
      </c>
      <c r="U16" s="362"/>
      <c r="Z16" s="160"/>
      <c r="AA16" s="173"/>
      <c r="AB16" s="174"/>
      <c r="AC16" s="160"/>
      <c r="AD16" s="160"/>
      <c r="AE16" s="165"/>
      <c r="AF16" s="160"/>
      <c r="AG16" s="160"/>
      <c r="AH16" s="160"/>
      <c r="AI16" s="167"/>
      <c r="AJ16" s="160"/>
      <c r="AK16" s="160"/>
      <c r="AL16" s="160"/>
    </row>
    <row r="17" spans="1:38" ht="22.5" customHeight="1">
      <c r="A17" s="77">
        <f>A16+1</f>
        <v>10</v>
      </c>
      <c r="B17" s="45" t="str">
        <f>IF(A17="","",VLOOKUP(A17,データ!$B$5:$D$106,2,FALSE))</f>
        <v>久門　　　樹</v>
      </c>
      <c r="C17" s="74" t="str">
        <f>IF(A17="","",VLOOKUP(A17,データ!$B$5:$D$106,3,FALSE))</f>
        <v>宮崎西高附属中</v>
      </c>
      <c r="D17" s="199" t="str">
        <f>IF(L15="","",IF(L15="○","●","○"))</f>
        <v>●</v>
      </c>
      <c r="E17" s="69">
        <f>IF(N15="","",N15)</f>
        <v>0</v>
      </c>
      <c r="F17" s="70">
        <f>IF(M15="","",M15)</f>
        <v>6</v>
      </c>
      <c r="G17" s="131">
        <f>IF(O15="","",O15)</f>
      </c>
      <c r="H17" s="200" t="str">
        <f>IF(L16="","",IF(L16="○","●","○"))</f>
        <v>○</v>
      </c>
      <c r="I17" s="69">
        <f>IF(N16="","",N16)</f>
        <v>6</v>
      </c>
      <c r="J17" s="70">
        <f>IF(M16="","",M16)</f>
        <v>0</v>
      </c>
      <c r="K17" s="131">
        <f>IF(O16="","",O16)</f>
      </c>
      <c r="L17" s="357"/>
      <c r="M17" s="358"/>
      <c r="N17" s="358"/>
      <c r="O17" s="359"/>
      <c r="P17" s="69">
        <f>IF(D17="","",COUNTIF(D17:O17,"○"))</f>
        <v>1</v>
      </c>
      <c r="Q17" s="70">
        <f>IF(D17="","",COUNTIF(D17:O17,"●"))</f>
        <v>1</v>
      </c>
      <c r="R17" s="360">
        <f>IF(E17="","",(E17+I17)/(E17+F17+I17+J17)+P17)</f>
        <v>1.5</v>
      </c>
      <c r="S17" s="361"/>
      <c r="T17" s="362">
        <f>IF(R17="","",RANK(R17,R15:S17))</f>
        <v>2</v>
      </c>
      <c r="U17" s="362"/>
      <c r="Z17" s="160"/>
      <c r="AA17" s="160"/>
      <c r="AB17" s="167"/>
      <c r="AC17" s="160"/>
      <c r="AD17" s="160"/>
      <c r="AE17" s="165"/>
      <c r="AF17" s="160"/>
      <c r="AG17" s="160"/>
      <c r="AH17" s="160"/>
      <c r="AI17" s="167"/>
      <c r="AJ17" s="160"/>
      <c r="AK17" s="160"/>
      <c r="AL17" s="160"/>
    </row>
    <row r="18" spans="14:38" ht="22.5" customHeight="1" thickBot="1">
      <c r="N18" s="396"/>
      <c r="O18" s="396"/>
      <c r="P18" s="396"/>
      <c r="Q18" s="396"/>
      <c r="R18" s="396"/>
      <c r="S18" s="397"/>
      <c r="T18" s="396"/>
      <c r="U18" s="396"/>
      <c r="Z18" s="160"/>
      <c r="AA18" s="160"/>
      <c r="AB18" s="167"/>
      <c r="AC18" s="175">
        <v>6</v>
      </c>
      <c r="AD18" s="194" t="s">
        <v>440</v>
      </c>
      <c r="AE18" s="163"/>
      <c r="AF18" s="160"/>
      <c r="AG18" s="160"/>
      <c r="AH18" s="160"/>
      <c r="AI18" s="167"/>
      <c r="AJ18" s="160"/>
      <c r="AK18" s="160"/>
      <c r="AL18" s="160"/>
    </row>
    <row r="19" spans="1:38" ht="22.5" customHeight="1" thickTop="1">
      <c r="A19" s="82" t="s">
        <v>29</v>
      </c>
      <c r="B19" s="72" t="s">
        <v>86</v>
      </c>
      <c r="C19" s="82" t="s">
        <v>0</v>
      </c>
      <c r="D19" s="353" t="str">
        <f>LEFT(B20,3)</f>
        <v>南里　</v>
      </c>
      <c r="E19" s="351"/>
      <c r="F19" s="351"/>
      <c r="G19" s="362"/>
      <c r="H19" s="351" t="str">
        <f>LEFT(B21,3)</f>
        <v>長村　</v>
      </c>
      <c r="I19" s="351"/>
      <c r="J19" s="351"/>
      <c r="K19" s="362"/>
      <c r="L19" s="362" t="str">
        <f>LEFT(B22,3)</f>
        <v>棧　　</v>
      </c>
      <c r="M19" s="362"/>
      <c r="N19" s="362"/>
      <c r="O19" s="362"/>
      <c r="P19" s="362" t="s">
        <v>102</v>
      </c>
      <c r="Q19" s="362"/>
      <c r="R19" s="350" t="s">
        <v>1</v>
      </c>
      <c r="S19" s="351"/>
      <c r="T19" s="362" t="s">
        <v>103</v>
      </c>
      <c r="U19" s="362"/>
      <c r="V19" s="203"/>
      <c r="Z19" s="160"/>
      <c r="AA19" s="160"/>
      <c r="AB19" s="176"/>
      <c r="AC19" s="168">
        <v>7</v>
      </c>
      <c r="AD19" s="212" t="str">
        <f>Z20</f>
        <v>南里　健太</v>
      </c>
      <c r="AE19" s="160"/>
      <c r="AF19" s="160"/>
      <c r="AG19" s="160"/>
      <c r="AH19" s="160"/>
      <c r="AI19" s="167"/>
      <c r="AJ19" s="160"/>
      <c r="AK19" s="160"/>
      <c r="AL19" s="160"/>
    </row>
    <row r="20" spans="1:38" ht="22.5" customHeight="1" thickBot="1">
      <c r="A20" s="77">
        <f>A17+1</f>
        <v>11</v>
      </c>
      <c r="B20" s="73" t="str">
        <f>IF(A20="","",VLOOKUP(A20,データ!$B$5:$D$106,2,FALSE))</f>
        <v>南里　健太</v>
      </c>
      <c r="C20" s="74" t="str">
        <f>IF(A20="","",VLOOKUP(A20,データ!$B$5:$D$106,3,FALSE))</f>
        <v>ﾁｰﾑﾐﾘｵﾝ</v>
      </c>
      <c r="D20" s="352"/>
      <c r="E20" s="358"/>
      <c r="F20" s="358"/>
      <c r="G20" s="359"/>
      <c r="H20" s="197" t="str">
        <f>IF(I20="","",IF(I20&gt;J20,"○","●"))</f>
        <v>○</v>
      </c>
      <c r="I20" s="48">
        <v>6</v>
      </c>
      <c r="J20" s="71">
        <v>0</v>
      </c>
      <c r="K20" s="71"/>
      <c r="L20" s="197" t="str">
        <f>IF(M20="","",IF(M20&gt;N20,"○","●"))</f>
        <v>○</v>
      </c>
      <c r="M20" s="48">
        <v>6</v>
      </c>
      <c r="N20" s="71">
        <v>0</v>
      </c>
      <c r="O20" s="71"/>
      <c r="P20" s="69">
        <f>IF(H20="","",COUNTIF(D20:O20,"○"))</f>
        <v>2</v>
      </c>
      <c r="Q20" s="70">
        <f>IF(H20="","",COUNTIF(D20:O20,"●"))</f>
        <v>0</v>
      </c>
      <c r="R20" s="360">
        <f>IF(I20="","",(I20+M20)/(I20+J20+M20+N20)+P20)</f>
        <v>3</v>
      </c>
      <c r="S20" s="361"/>
      <c r="T20" s="362">
        <f>IF(R20="","",RANK(R20,R20:S22))</f>
        <v>1</v>
      </c>
      <c r="U20" s="362"/>
      <c r="V20" s="201"/>
      <c r="W20" s="202"/>
      <c r="X20" s="202"/>
      <c r="Y20" s="202"/>
      <c r="Z20" s="164" t="str">
        <f>B20</f>
        <v>南里　健太</v>
      </c>
      <c r="AA20" s="164"/>
      <c r="AB20" s="177"/>
      <c r="AC20" s="160"/>
      <c r="AD20" s="160"/>
      <c r="AE20" s="160"/>
      <c r="AF20" s="160"/>
      <c r="AG20" s="160"/>
      <c r="AH20" s="160"/>
      <c r="AI20" s="167"/>
      <c r="AJ20" s="160"/>
      <c r="AK20" s="160"/>
      <c r="AL20" s="160"/>
    </row>
    <row r="21" spans="1:38" ht="22.5" customHeight="1" thickTop="1">
      <c r="A21" s="77">
        <f>A20+1</f>
        <v>12</v>
      </c>
      <c r="B21" s="73" t="str">
        <f>IF(A21="","",VLOOKUP(A21,データ!$B$5:$D$106,2,FALSE))</f>
        <v>長村　将成</v>
      </c>
      <c r="C21" s="74" t="str">
        <f>IF(A21="","",VLOOKUP(A21,データ!$B$5:$D$106,3,FALSE))</f>
        <v>日向学院</v>
      </c>
      <c r="D21" s="199" t="str">
        <f>IF(H20="","",IF(H20="○","●","○"))</f>
        <v>●</v>
      </c>
      <c r="E21" s="69">
        <f>IF(J20="","",J20)</f>
        <v>0</v>
      </c>
      <c r="F21" s="70">
        <f>IF(I20="","",I20)</f>
        <v>6</v>
      </c>
      <c r="G21" s="131">
        <f>IF(K20="","",K20)</f>
      </c>
      <c r="H21" s="357"/>
      <c r="I21" s="358"/>
      <c r="J21" s="358"/>
      <c r="K21" s="359"/>
      <c r="L21" s="158" t="str">
        <f>IF(M21="","",IF(M21&gt;N21,"○","●"))</f>
        <v>●</v>
      </c>
      <c r="M21" s="69">
        <v>3</v>
      </c>
      <c r="N21" s="70">
        <v>6</v>
      </c>
      <c r="O21" s="70"/>
      <c r="P21" s="69">
        <f>IF(D21="","",COUNTIF(D21:O21,"○"))</f>
        <v>0</v>
      </c>
      <c r="Q21" s="70">
        <f>IF(D21="","",COUNTIF(D21:O21,"●"))</f>
        <v>2</v>
      </c>
      <c r="R21" s="360">
        <f>IF(E21="","",(E21+M21)/(E21+F21+M21+N21)+P21)</f>
        <v>0.2</v>
      </c>
      <c r="S21" s="361"/>
      <c r="T21" s="362">
        <f>IF(R21="","",RANK(R21,R20:S22))</f>
        <v>3</v>
      </c>
      <c r="U21" s="362"/>
      <c r="Z21" s="160"/>
      <c r="AA21" s="160"/>
      <c r="AB21" s="160"/>
      <c r="AC21" s="160"/>
      <c r="AD21" s="160"/>
      <c r="AE21" s="160"/>
      <c r="AF21" s="160"/>
      <c r="AG21" s="160"/>
      <c r="AH21" s="160"/>
      <c r="AI21" s="167"/>
      <c r="AJ21" s="160"/>
      <c r="AK21" s="160"/>
      <c r="AL21" s="160"/>
    </row>
    <row r="22" spans="1:38" ht="22.5" customHeight="1" thickBot="1">
      <c r="A22" s="77">
        <f>A21+1</f>
        <v>13</v>
      </c>
      <c r="B22" s="45" t="str">
        <f>IF(A22="","",VLOOKUP(A22,データ!$B$5:$D$106,2,FALSE))</f>
        <v>棧　　壮真</v>
      </c>
      <c r="C22" s="74" t="str">
        <f>IF(A22="","",VLOOKUP(A22,データ!$B$5:$D$106,3,FALSE))</f>
        <v>鵬翔中</v>
      </c>
      <c r="D22" s="199" t="str">
        <f>IF(L20="","",IF(L20="○","●","○"))</f>
        <v>●</v>
      </c>
      <c r="E22" s="69">
        <f>IF(N20="","",N20)</f>
        <v>0</v>
      </c>
      <c r="F22" s="70">
        <f>IF(M20="","",M20)</f>
        <v>6</v>
      </c>
      <c r="G22" s="131">
        <f>IF(O20="","",O20)</f>
      </c>
      <c r="H22" s="200" t="str">
        <f>IF(L21="","",IF(L21="○","●","○"))</f>
        <v>○</v>
      </c>
      <c r="I22" s="69">
        <f>IF(N21="","",N21)</f>
        <v>6</v>
      </c>
      <c r="J22" s="70">
        <f>IF(M21="","",M21)</f>
        <v>3</v>
      </c>
      <c r="K22" s="131">
        <f>IF(O21="","",O21)</f>
      </c>
      <c r="L22" s="357"/>
      <c r="M22" s="358"/>
      <c r="N22" s="358"/>
      <c r="O22" s="359"/>
      <c r="P22" s="69">
        <f>IF(D22="","",COUNTIF(D22:O22,"○"))</f>
        <v>1</v>
      </c>
      <c r="Q22" s="70">
        <f>IF(D22="","",COUNTIF(D22:O22,"●"))</f>
        <v>1</v>
      </c>
      <c r="R22" s="360">
        <f>IF(E22="","",(E22+I22)/(E22+F22+I22+J22)+P22)</f>
        <v>1.4</v>
      </c>
      <c r="S22" s="361"/>
      <c r="T22" s="362">
        <f>IF(R22="","",RANK(R22,R20:S22))</f>
        <v>2</v>
      </c>
      <c r="U22" s="362"/>
      <c r="Z22" s="160"/>
      <c r="AA22" s="160"/>
      <c r="AB22" s="160"/>
      <c r="AC22" s="160"/>
      <c r="AD22" s="160"/>
      <c r="AE22" s="160"/>
      <c r="AF22" s="160"/>
      <c r="AG22" s="160"/>
      <c r="AH22" s="160"/>
      <c r="AI22" s="167"/>
      <c r="AJ22" s="188">
        <v>1</v>
      </c>
      <c r="AK22" s="164"/>
      <c r="AL22" s="164"/>
    </row>
    <row r="23" spans="14:38" ht="22.5" customHeight="1" thickTop="1">
      <c r="N23" s="396"/>
      <c r="O23" s="396"/>
      <c r="P23" s="396"/>
      <c r="Q23" s="396"/>
      <c r="R23" s="396"/>
      <c r="S23" s="397"/>
      <c r="T23" s="396"/>
      <c r="U23" s="396"/>
      <c r="Z23" s="160"/>
      <c r="AA23" s="160"/>
      <c r="AB23" s="160"/>
      <c r="AC23" s="160"/>
      <c r="AD23" s="160"/>
      <c r="AE23" s="160"/>
      <c r="AF23" s="160"/>
      <c r="AG23" s="160"/>
      <c r="AH23" s="160"/>
      <c r="AI23" s="176"/>
      <c r="AJ23" s="168">
        <v>6</v>
      </c>
      <c r="AK23" s="179" t="str">
        <f>AF33</f>
        <v>前田　新</v>
      </c>
      <c r="AL23" s="160"/>
    </row>
    <row r="24" spans="1:38" ht="22.5" customHeight="1">
      <c r="A24" s="82" t="s">
        <v>30</v>
      </c>
      <c r="B24" s="72" t="s">
        <v>86</v>
      </c>
      <c r="C24" s="82" t="s">
        <v>0</v>
      </c>
      <c r="D24" s="353" t="str">
        <f>LEFT(B25,3)</f>
        <v>篠原盛</v>
      </c>
      <c r="E24" s="351"/>
      <c r="F24" s="351"/>
      <c r="G24" s="362"/>
      <c r="H24" s="351" t="str">
        <f>LEFT(B26,3)</f>
        <v>前田寛</v>
      </c>
      <c r="I24" s="351"/>
      <c r="J24" s="351"/>
      <c r="K24" s="362"/>
      <c r="L24" s="362" t="str">
        <f>LEFT(B27,3)</f>
        <v>前田　</v>
      </c>
      <c r="M24" s="362"/>
      <c r="N24" s="362"/>
      <c r="O24" s="362"/>
      <c r="P24" s="362" t="s">
        <v>102</v>
      </c>
      <c r="Q24" s="362"/>
      <c r="R24" s="350" t="s">
        <v>1</v>
      </c>
      <c r="S24" s="351"/>
      <c r="T24" s="362" t="s">
        <v>103</v>
      </c>
      <c r="U24" s="362"/>
      <c r="Z24" s="160"/>
      <c r="AA24" s="160"/>
      <c r="AB24" s="160"/>
      <c r="AC24" s="160"/>
      <c r="AD24" s="160"/>
      <c r="AE24" s="160"/>
      <c r="AF24" s="160"/>
      <c r="AG24" s="160"/>
      <c r="AH24" s="160"/>
      <c r="AI24" s="176"/>
      <c r="AJ24" s="160"/>
      <c r="AK24" s="160"/>
      <c r="AL24" s="160"/>
    </row>
    <row r="25" spans="1:38" ht="22.5" customHeight="1" thickBot="1">
      <c r="A25" s="77">
        <f>A22+1</f>
        <v>14</v>
      </c>
      <c r="B25" s="73" t="str">
        <f>IF(A25="","",VLOOKUP(A25,データ!$B$5:$D$106,2,FALSE))</f>
        <v>篠原盛太郎</v>
      </c>
      <c r="C25" s="74" t="str">
        <f>IF(A25="","",VLOOKUP(A25,データ!$B$5:$D$106,3,FALSE))</f>
        <v>三財中</v>
      </c>
      <c r="D25" s="352"/>
      <c r="E25" s="358"/>
      <c r="F25" s="358"/>
      <c r="G25" s="359"/>
      <c r="H25" s="197" t="str">
        <f>IF(I25="","",IF(I25&gt;J25,"○","●"))</f>
        <v>○</v>
      </c>
      <c r="I25" s="48">
        <v>6</v>
      </c>
      <c r="J25" s="71">
        <v>0</v>
      </c>
      <c r="K25" s="71"/>
      <c r="L25" s="197" t="str">
        <f>IF(M25="","",IF(M25&gt;N25,"○","●"))</f>
        <v>●</v>
      </c>
      <c r="M25" s="48">
        <v>1</v>
      </c>
      <c r="N25" s="71">
        <v>6</v>
      </c>
      <c r="O25" s="71"/>
      <c r="P25" s="69">
        <f>IF(H25="","",COUNTIF(D25:O25,"○"))</f>
        <v>1</v>
      </c>
      <c r="Q25" s="70">
        <f>IF(H25="","",COUNTIF(D25:O25,"●"))</f>
        <v>1</v>
      </c>
      <c r="R25" s="360">
        <f>IF(I25="","",(I25+M25)/(I25+J25+M25+N25)+P25)</f>
        <v>1.5384615384615383</v>
      </c>
      <c r="S25" s="361"/>
      <c r="T25" s="362">
        <f>IF(R25="","",RANK(R25,R25:S27))</f>
        <v>2</v>
      </c>
      <c r="U25" s="362"/>
      <c r="V25" s="201"/>
      <c r="W25" s="202"/>
      <c r="X25" s="202"/>
      <c r="Y25" s="202"/>
      <c r="Z25" s="159" t="str">
        <f>B27</f>
        <v>前田　新</v>
      </c>
      <c r="AA25" s="160"/>
      <c r="AB25" s="160"/>
      <c r="AC25" s="160"/>
      <c r="AD25" s="160"/>
      <c r="AE25" s="160"/>
      <c r="AF25" s="160"/>
      <c r="AG25" s="160"/>
      <c r="AH25" s="160"/>
      <c r="AI25" s="176"/>
      <c r="AJ25" s="160"/>
      <c r="AK25" s="160"/>
      <c r="AL25" s="160"/>
    </row>
    <row r="26" spans="1:38" ht="22.5" customHeight="1" thickTop="1">
      <c r="A26" s="77">
        <f>A25+1</f>
        <v>15</v>
      </c>
      <c r="B26" s="73" t="str">
        <f>IF(A26="","",VLOOKUP(A26,データ!$B$5:$D$106,2,FALSE))</f>
        <v>前田寛紀</v>
      </c>
      <c r="C26" s="74" t="str">
        <f>IF(A26="","",VLOOKUP(A26,データ!$B$5:$D$106,3,FALSE))</f>
        <v>高鍋西中</v>
      </c>
      <c r="D26" s="199" t="str">
        <f>IF(H25="","",IF(H25="○","●","○"))</f>
        <v>●</v>
      </c>
      <c r="E26" s="69">
        <f>IF(J25="","",J25)</f>
        <v>0</v>
      </c>
      <c r="F26" s="70">
        <f>IF(I25="","",I25)</f>
        <v>6</v>
      </c>
      <c r="G26" s="131">
        <f>IF(K25="","",K25)</f>
      </c>
      <c r="H26" s="357"/>
      <c r="I26" s="358"/>
      <c r="J26" s="358"/>
      <c r="K26" s="359"/>
      <c r="L26" s="158" t="str">
        <f>IF(M26="","",IF(M26&gt;N26,"○","●"))</f>
        <v>●</v>
      </c>
      <c r="M26" s="69">
        <v>0</v>
      </c>
      <c r="N26" s="70">
        <v>6</v>
      </c>
      <c r="O26" s="70"/>
      <c r="P26" s="69">
        <f>IF(D26="","",COUNTIF(D26:O26,"○"))</f>
        <v>0</v>
      </c>
      <c r="Q26" s="70">
        <f>IF(D26="","",COUNTIF(D26:O26,"●"))</f>
        <v>2</v>
      </c>
      <c r="R26" s="360">
        <f>IF(E26="","",(E26+M26)/(E26+F26+M26+N26)+P26)</f>
        <v>0</v>
      </c>
      <c r="S26" s="361"/>
      <c r="T26" s="362">
        <f>IF(R26="","",RANK(R26,R25:S27))</f>
        <v>3</v>
      </c>
      <c r="U26" s="362"/>
      <c r="Z26" s="160"/>
      <c r="AA26" s="171"/>
      <c r="AB26" s="192"/>
      <c r="AC26" s="160"/>
      <c r="AD26" s="160"/>
      <c r="AE26" s="160"/>
      <c r="AF26" s="160"/>
      <c r="AG26" s="160"/>
      <c r="AH26" s="160"/>
      <c r="AI26" s="176"/>
      <c r="AJ26" s="160"/>
      <c r="AK26" s="160"/>
      <c r="AL26" s="160"/>
    </row>
    <row r="27" spans="1:38" ht="22.5" customHeight="1" thickBot="1">
      <c r="A27" s="77">
        <f>A26+1</f>
        <v>16</v>
      </c>
      <c r="B27" s="45" t="str">
        <f>IF(A27="","",VLOOKUP(A27,データ!$B$5:$D$106,2,FALSE))</f>
        <v>前田　新</v>
      </c>
      <c r="C27" s="74" t="str">
        <f>IF(A27="","",VLOOKUP(A27,データ!$B$5:$D$106,3,FALSE))</f>
        <v>シーガイアＪｒ</v>
      </c>
      <c r="D27" s="199" t="str">
        <f>IF(L25="","",IF(L25="○","●","○"))</f>
        <v>○</v>
      </c>
      <c r="E27" s="69">
        <f>IF(N25="","",N25)</f>
        <v>6</v>
      </c>
      <c r="F27" s="70">
        <f>IF(M25="","",M25)</f>
        <v>1</v>
      </c>
      <c r="G27" s="131">
        <f>IF(O25="","",O25)</f>
      </c>
      <c r="H27" s="200" t="str">
        <f>IF(L26="","",IF(L26="○","●","○"))</f>
        <v>○</v>
      </c>
      <c r="I27" s="69">
        <f>IF(N26="","",N26)</f>
        <v>6</v>
      </c>
      <c r="J27" s="70">
        <f>IF(M26="","",M26)</f>
        <v>0</v>
      </c>
      <c r="K27" s="131">
        <f>IF(O26="","",O26)</f>
      </c>
      <c r="L27" s="357"/>
      <c r="M27" s="358"/>
      <c r="N27" s="358"/>
      <c r="O27" s="359"/>
      <c r="P27" s="69">
        <f>IF(D27="","",COUNTIF(D27:O27,"○"))</f>
        <v>2</v>
      </c>
      <c r="Q27" s="70">
        <f>IF(D27="","",COUNTIF(D27:O27,"●"))</f>
        <v>0</v>
      </c>
      <c r="R27" s="360">
        <f>IF(E27="","",(E27+I27)/(E27+F27+I27+J27)+P27)</f>
        <v>2.9230769230769234</v>
      </c>
      <c r="S27" s="361"/>
      <c r="T27" s="362">
        <f>IF(R27="","",RANK(R27,R25:S27))</f>
        <v>1</v>
      </c>
      <c r="U27" s="362"/>
      <c r="Z27" s="160"/>
      <c r="AA27" s="160"/>
      <c r="AB27" s="176"/>
      <c r="AC27" s="168">
        <v>6</v>
      </c>
      <c r="AD27" s="179" t="str">
        <f>Z25</f>
        <v>前田　新</v>
      </c>
      <c r="AE27" s="160"/>
      <c r="AF27" s="160"/>
      <c r="AG27" s="160"/>
      <c r="AH27" s="160"/>
      <c r="AI27" s="176"/>
      <c r="AJ27" s="160"/>
      <c r="AK27" s="160"/>
      <c r="AL27" s="160"/>
    </row>
    <row r="28" spans="14:38" ht="22.5" customHeight="1" thickTop="1">
      <c r="N28" s="396"/>
      <c r="O28" s="396"/>
      <c r="P28" s="396"/>
      <c r="Q28" s="396"/>
      <c r="R28" s="396"/>
      <c r="S28" s="397"/>
      <c r="T28" s="396"/>
      <c r="U28" s="396"/>
      <c r="Z28" s="160"/>
      <c r="AA28" s="160"/>
      <c r="AB28" s="167"/>
      <c r="AC28" s="185">
        <v>0</v>
      </c>
      <c r="AD28" s="187"/>
      <c r="AE28" s="179"/>
      <c r="AF28" s="160"/>
      <c r="AG28" s="160"/>
      <c r="AH28" s="160"/>
      <c r="AI28" s="176"/>
      <c r="AJ28" s="160"/>
      <c r="AK28" s="160"/>
      <c r="AL28" s="160"/>
    </row>
    <row r="29" spans="1:38" ht="22.5" customHeight="1">
      <c r="A29" s="82" t="s">
        <v>31</v>
      </c>
      <c r="B29" s="72" t="s">
        <v>86</v>
      </c>
      <c r="C29" s="82" t="s">
        <v>0</v>
      </c>
      <c r="D29" s="353" t="str">
        <f>LEFT(B30,3)</f>
        <v>春山　</v>
      </c>
      <c r="E29" s="351"/>
      <c r="F29" s="351"/>
      <c r="G29" s="362"/>
      <c r="H29" s="351" t="str">
        <f>LEFT(B31,3)</f>
        <v>重黒木</v>
      </c>
      <c r="I29" s="351"/>
      <c r="J29" s="351"/>
      <c r="K29" s="362"/>
      <c r="L29" s="362" t="str">
        <f>LEFT(B32,3)</f>
        <v>米良　</v>
      </c>
      <c r="M29" s="362"/>
      <c r="N29" s="362"/>
      <c r="O29" s="362"/>
      <c r="P29" s="362" t="s">
        <v>102</v>
      </c>
      <c r="Q29" s="362"/>
      <c r="R29" s="350" t="s">
        <v>1</v>
      </c>
      <c r="S29" s="351"/>
      <c r="T29" s="362" t="s">
        <v>103</v>
      </c>
      <c r="U29" s="362"/>
      <c r="Z29" s="160"/>
      <c r="AA29" s="160"/>
      <c r="AB29" s="167"/>
      <c r="AC29" s="160"/>
      <c r="AD29" s="176"/>
      <c r="AE29" s="160"/>
      <c r="AF29" s="160"/>
      <c r="AG29" s="160"/>
      <c r="AH29" s="160"/>
      <c r="AI29" s="176"/>
      <c r="AJ29" s="160"/>
      <c r="AK29" s="160"/>
      <c r="AL29" s="160"/>
    </row>
    <row r="30" spans="1:38" ht="22.5" customHeight="1" thickBot="1">
      <c r="A30" s="77">
        <f>A27+1</f>
        <v>17</v>
      </c>
      <c r="B30" s="73" t="str">
        <f>IF(A30="","",VLOOKUP(A30,データ!$B$5:$D$106,2,FALSE))</f>
        <v>春山　　悠太</v>
      </c>
      <c r="C30" s="74" t="str">
        <f>IF(A30="","",VLOOKUP(A30,データ!$B$5:$D$106,3,FALSE))</f>
        <v>宮崎西高附属中</v>
      </c>
      <c r="D30" s="352"/>
      <c r="E30" s="358"/>
      <c r="F30" s="358"/>
      <c r="G30" s="359"/>
      <c r="H30" s="197" t="str">
        <f>IF(I30="","",IF(I30&gt;J30,"○","●"))</f>
        <v>○</v>
      </c>
      <c r="I30" s="48">
        <v>6</v>
      </c>
      <c r="J30" s="71">
        <v>2</v>
      </c>
      <c r="K30" s="71"/>
      <c r="L30" s="197" t="str">
        <f>IF(M30="","",IF(M30&gt;N30,"○","●"))</f>
        <v>○</v>
      </c>
      <c r="M30" s="48">
        <v>6</v>
      </c>
      <c r="N30" s="71">
        <v>0</v>
      </c>
      <c r="O30" s="71"/>
      <c r="P30" s="69">
        <f>IF(H30="","",COUNTIF(D30:O30,"○"))</f>
        <v>2</v>
      </c>
      <c r="Q30" s="70">
        <f>IF(H30="","",COUNTIF(D30:O30,"●"))</f>
        <v>0</v>
      </c>
      <c r="R30" s="360">
        <f>IF(I30="","",(I30+M30)/(I30+J30+M30+N30)+P30)</f>
        <v>2.857142857142857</v>
      </c>
      <c r="S30" s="361"/>
      <c r="T30" s="362">
        <f>IF(R30="","",RANK(R30,R30:S32))</f>
        <v>1</v>
      </c>
      <c r="U30" s="362"/>
      <c r="V30" s="198"/>
      <c r="W30" s="164"/>
      <c r="X30" s="164"/>
      <c r="Y30" s="164"/>
      <c r="Z30" s="159" t="str">
        <f>B30</f>
        <v>春山　　悠太</v>
      </c>
      <c r="AA30" s="161"/>
      <c r="AB30" s="178"/>
      <c r="AC30" s="160"/>
      <c r="AD30" s="176"/>
      <c r="AE30" s="160"/>
      <c r="AF30" s="160"/>
      <c r="AG30" s="160"/>
      <c r="AH30" s="160"/>
      <c r="AI30" s="176"/>
      <c r="AJ30" s="160"/>
      <c r="AK30" s="160"/>
      <c r="AL30" s="160"/>
    </row>
    <row r="31" spans="1:38" ht="22.5" customHeight="1" thickTop="1">
      <c r="A31" s="77">
        <f>A30+1</f>
        <v>18</v>
      </c>
      <c r="B31" s="73" t="str">
        <f>IF(A31="","",VLOOKUP(A31,データ!$B$5:$D$106,2,FALSE))</f>
        <v>重黒木　一馬</v>
      </c>
      <c r="C31" s="74" t="str">
        <f>IF(A31="","",VLOOKUP(A31,データ!$B$5:$D$106,3,FALSE))</f>
        <v>日向学院</v>
      </c>
      <c r="D31" s="199" t="str">
        <f>IF(H30="","",IF(H30="○","●","○"))</f>
        <v>●</v>
      </c>
      <c r="E31" s="69">
        <f>IF(J30="","",J30)</f>
        <v>2</v>
      </c>
      <c r="F31" s="70">
        <f>IF(I30="","",I30)</f>
        <v>6</v>
      </c>
      <c r="G31" s="131">
        <f>IF(K30="","",K30)</f>
      </c>
      <c r="H31" s="357"/>
      <c r="I31" s="358"/>
      <c r="J31" s="358"/>
      <c r="K31" s="359"/>
      <c r="L31" s="158" t="str">
        <f>IF(M31="","",IF(M31&gt;N31,"○","●"))</f>
        <v>●</v>
      </c>
      <c r="M31" s="69">
        <v>4</v>
      </c>
      <c r="N31" s="70">
        <v>6</v>
      </c>
      <c r="O31" s="70"/>
      <c r="P31" s="69">
        <f>IF(D31="","",COUNTIF(D31:O31,"○"))</f>
        <v>0</v>
      </c>
      <c r="Q31" s="70">
        <f>IF(D31="","",COUNTIF(D31:O31,"●"))</f>
        <v>2</v>
      </c>
      <c r="R31" s="360">
        <f>IF(E31="","",(E31+M31)/(E31+F31+M31+N31)+P31)</f>
        <v>0.3333333333333333</v>
      </c>
      <c r="S31" s="361"/>
      <c r="T31" s="362">
        <f>IF(R31="","",RANK(R31,R30:S32))</f>
        <v>3</v>
      </c>
      <c r="U31" s="362"/>
      <c r="X31" s="204"/>
      <c r="Z31" s="160"/>
      <c r="AA31" s="160"/>
      <c r="AB31" s="160"/>
      <c r="AC31" s="160"/>
      <c r="AD31" s="176"/>
      <c r="AE31" s="160"/>
      <c r="AF31" s="160"/>
      <c r="AG31" s="160"/>
      <c r="AH31" s="160"/>
      <c r="AI31" s="176"/>
      <c r="AJ31" s="160"/>
      <c r="AK31" s="160"/>
      <c r="AL31" s="160"/>
    </row>
    <row r="32" spans="1:38" ht="22.5" customHeight="1">
      <c r="A32" s="77">
        <f>A31+1</f>
        <v>19</v>
      </c>
      <c r="B32" s="45" t="str">
        <f>IF(A32="","",VLOOKUP(A32,データ!$B$5:$D$106,2,FALSE))</f>
        <v>米良　優太</v>
      </c>
      <c r="C32" s="74" t="str">
        <f>IF(A32="","",VLOOKUP(A32,データ!$B$5:$D$106,3,FALSE))</f>
        <v>広瀬中</v>
      </c>
      <c r="D32" s="199" t="str">
        <f>IF(L30="","",IF(L30="○","●","○"))</f>
        <v>●</v>
      </c>
      <c r="E32" s="69">
        <f>IF(N30="","",N30)</f>
        <v>0</v>
      </c>
      <c r="F32" s="70">
        <f>IF(M30="","",M30)</f>
        <v>6</v>
      </c>
      <c r="G32" s="131">
        <f>IF(O30="","",O30)</f>
      </c>
      <c r="H32" s="200" t="str">
        <f>IF(L31="","",IF(L31="○","●","○"))</f>
        <v>○</v>
      </c>
      <c r="I32" s="69">
        <f>IF(N31="","",N31)</f>
        <v>6</v>
      </c>
      <c r="J32" s="70">
        <f>IF(M31="","",M31)</f>
        <v>4</v>
      </c>
      <c r="K32" s="131">
        <f>IF(O31="","",O31)</f>
      </c>
      <c r="L32" s="357"/>
      <c r="M32" s="358"/>
      <c r="N32" s="358"/>
      <c r="O32" s="359"/>
      <c r="P32" s="69">
        <f>IF(D32="","",COUNTIF(D32:O32,"○"))</f>
        <v>1</v>
      </c>
      <c r="Q32" s="70">
        <f>IF(D32="","",COUNTIF(D32:O32,"●"))</f>
        <v>1</v>
      </c>
      <c r="R32" s="360">
        <f>IF(E32="","",(E32+I32)/(E32+F32+I32+J32)+P32)</f>
        <v>1.375</v>
      </c>
      <c r="S32" s="361"/>
      <c r="T32" s="362">
        <f>IF(R32="","",RANK(R32,R30:S32))</f>
        <v>2</v>
      </c>
      <c r="U32" s="362"/>
      <c r="Z32" s="160"/>
      <c r="AA32" s="160"/>
      <c r="AB32" s="160"/>
      <c r="AC32" s="160"/>
      <c r="AD32" s="176"/>
      <c r="AE32" s="160"/>
      <c r="AF32" s="160"/>
      <c r="AG32" s="160"/>
      <c r="AH32" s="160"/>
      <c r="AI32" s="176"/>
      <c r="AJ32" s="160"/>
      <c r="AK32" s="160"/>
      <c r="AL32" s="160"/>
    </row>
    <row r="33" spans="14:38" ht="22.5" customHeight="1" thickBot="1">
      <c r="N33" s="396"/>
      <c r="O33" s="396"/>
      <c r="P33" s="396"/>
      <c r="Q33" s="396"/>
      <c r="R33" s="396"/>
      <c r="S33" s="397"/>
      <c r="T33" s="396"/>
      <c r="U33" s="396"/>
      <c r="Z33" s="160"/>
      <c r="AA33" s="160"/>
      <c r="AB33" s="160"/>
      <c r="AC33" s="160"/>
      <c r="AD33" s="176"/>
      <c r="AE33" s="168">
        <v>6</v>
      </c>
      <c r="AF33" s="179" t="str">
        <f>AD27</f>
        <v>前田　新</v>
      </c>
      <c r="AG33" s="160"/>
      <c r="AH33" s="160"/>
      <c r="AI33" s="177"/>
      <c r="AJ33" s="160"/>
      <c r="AK33" s="160"/>
      <c r="AL33" s="160"/>
    </row>
    <row r="34" spans="1:38" ht="22.5" customHeight="1" thickTop="1">
      <c r="A34" s="82" t="s">
        <v>32</v>
      </c>
      <c r="B34" s="72" t="s">
        <v>86</v>
      </c>
      <c r="C34" s="82" t="s">
        <v>0</v>
      </c>
      <c r="D34" s="353" t="str">
        <f>LEFT(B35,3)</f>
        <v>金丸　</v>
      </c>
      <c r="E34" s="351"/>
      <c r="F34" s="351"/>
      <c r="G34" s="362"/>
      <c r="H34" s="351" t="str">
        <f>LEFT(B36,3)</f>
        <v>田邊　</v>
      </c>
      <c r="I34" s="351"/>
      <c r="J34" s="351"/>
      <c r="K34" s="362"/>
      <c r="L34" s="362" t="str">
        <f>LEFT(B37,3)</f>
        <v>黒木　</v>
      </c>
      <c r="M34" s="362"/>
      <c r="N34" s="362"/>
      <c r="O34" s="362"/>
      <c r="P34" s="362" t="s">
        <v>102</v>
      </c>
      <c r="Q34" s="362"/>
      <c r="R34" s="350" t="s">
        <v>1</v>
      </c>
      <c r="S34" s="351"/>
      <c r="T34" s="362" t="s">
        <v>103</v>
      </c>
      <c r="U34" s="362"/>
      <c r="Z34" s="160"/>
      <c r="AA34" s="160"/>
      <c r="AB34" s="160"/>
      <c r="AC34" s="160"/>
      <c r="AD34" s="167"/>
      <c r="AE34" s="185">
        <v>4</v>
      </c>
      <c r="AF34" s="171"/>
      <c r="AG34" s="171"/>
      <c r="AH34" s="171"/>
      <c r="AI34" s="160"/>
      <c r="AJ34" s="160"/>
      <c r="AK34" s="160"/>
      <c r="AL34" s="160"/>
    </row>
    <row r="35" spans="1:38" ht="22.5" customHeight="1" thickBot="1">
      <c r="A35" s="77">
        <f>A32+1</f>
        <v>20</v>
      </c>
      <c r="B35" s="73" t="str">
        <f>IF(A35="","",VLOOKUP(A35,データ!$B$5:$D$106,2,FALSE))</f>
        <v>金丸　　大夢</v>
      </c>
      <c r="C35" s="74" t="str">
        <f>IF(A35="","",VLOOKUP(A35,データ!$B$5:$D$106,3,FALSE))</f>
        <v>清武Jr</v>
      </c>
      <c r="D35" s="352"/>
      <c r="E35" s="358"/>
      <c r="F35" s="358"/>
      <c r="G35" s="359"/>
      <c r="H35" s="197" t="str">
        <f>IF(I35="","",IF(I35&gt;J35,"○","●"))</f>
        <v>○</v>
      </c>
      <c r="I35" s="48">
        <v>6</v>
      </c>
      <c r="J35" s="71">
        <v>1</v>
      </c>
      <c r="K35" s="71"/>
      <c r="L35" s="197" t="str">
        <f>IF(M35="","",IF(M35&gt;N35,"○","●"))</f>
        <v>○</v>
      </c>
      <c r="M35" s="48">
        <v>6</v>
      </c>
      <c r="N35" s="71">
        <v>3</v>
      </c>
      <c r="O35" s="71"/>
      <c r="P35" s="69">
        <f>IF(H35="","",COUNTIF(D35:O35,"○"))</f>
        <v>2</v>
      </c>
      <c r="Q35" s="70">
        <f>IF(H35="","",COUNTIF(D35:O35,"●"))</f>
        <v>0</v>
      </c>
      <c r="R35" s="360">
        <f>IF(I35="","",(I35+M35)/(I35+J35+M35+N35)+P35)</f>
        <v>2.75</v>
      </c>
      <c r="S35" s="361"/>
      <c r="T35" s="362">
        <f>IF(R35="","",RANK(R35,R35:S37))</f>
        <v>1</v>
      </c>
      <c r="U35" s="362"/>
      <c r="V35" s="198"/>
      <c r="W35" s="164"/>
      <c r="X35" s="164"/>
      <c r="Y35" s="164"/>
      <c r="Z35" s="159" t="str">
        <f>B35</f>
        <v>金丸　　大夢</v>
      </c>
      <c r="AA35" s="161"/>
      <c r="AB35" s="160"/>
      <c r="AC35" s="160"/>
      <c r="AD35" s="167"/>
      <c r="AE35" s="160"/>
      <c r="AF35" s="160"/>
      <c r="AG35" s="160"/>
      <c r="AH35" s="160"/>
      <c r="AI35" s="160"/>
      <c r="AJ35" s="160"/>
      <c r="AK35" s="160"/>
      <c r="AL35" s="160"/>
    </row>
    <row r="36" spans="1:38" ht="22.5" customHeight="1" thickTop="1">
      <c r="A36" s="77">
        <f>A35+1</f>
        <v>21</v>
      </c>
      <c r="B36" s="73" t="str">
        <f>IF(A36="","",VLOOKUP(A36,データ!$B$5:$D$106,2,FALSE))</f>
        <v>田邊　希</v>
      </c>
      <c r="C36" s="74" t="str">
        <f>IF(A36="","",VLOOKUP(A36,データ!$B$5:$D$106,3,FALSE))</f>
        <v>日向学院</v>
      </c>
      <c r="D36" s="199" t="str">
        <f>IF(H35="","",IF(H35="○","●","○"))</f>
        <v>●</v>
      </c>
      <c r="E36" s="69">
        <f>IF(J35="","",J35)</f>
        <v>1</v>
      </c>
      <c r="F36" s="70">
        <f>IF(I35="","",I35)</f>
        <v>6</v>
      </c>
      <c r="G36" s="131">
        <f>IF(K35="","",K35)</f>
      </c>
      <c r="H36" s="357"/>
      <c r="I36" s="358"/>
      <c r="J36" s="358"/>
      <c r="K36" s="359"/>
      <c r="L36" s="158" t="str">
        <f>IF(M36="","",IF(M36&gt;N36,"○","●"))</f>
        <v>●</v>
      </c>
      <c r="M36" s="69">
        <v>1</v>
      </c>
      <c r="N36" s="70">
        <v>6</v>
      </c>
      <c r="O36" s="70"/>
      <c r="P36" s="69">
        <f>IF(D36="","",COUNTIF(D36:O36,"○"))</f>
        <v>0</v>
      </c>
      <c r="Q36" s="70">
        <f>IF(D36="","",COUNTIF(D36:O36,"●"))</f>
        <v>2</v>
      </c>
      <c r="R36" s="360">
        <f>IF(E36="","",(E36+M36)/(E36+F36+M36+N36)+P36)</f>
        <v>0.14285714285714285</v>
      </c>
      <c r="S36" s="361"/>
      <c r="T36" s="362">
        <f>IF(R36="","",RANK(R36,R35:S37))</f>
        <v>3</v>
      </c>
      <c r="U36" s="362"/>
      <c r="Z36" s="160"/>
      <c r="AA36" s="160"/>
      <c r="AB36" s="174"/>
      <c r="AC36" s="160"/>
      <c r="AD36" s="167"/>
      <c r="AE36" s="160"/>
      <c r="AF36" s="160"/>
      <c r="AG36" s="160"/>
      <c r="AH36" s="160"/>
      <c r="AI36" s="160"/>
      <c r="AJ36" s="160"/>
      <c r="AK36" s="160"/>
      <c r="AL36" s="160"/>
    </row>
    <row r="37" spans="1:38" ht="22.5" customHeight="1">
      <c r="A37" s="77">
        <f>A36+1</f>
        <v>22</v>
      </c>
      <c r="B37" s="45" t="str">
        <f>IF(A37="","",VLOOKUP(A37,データ!$B$5:$D$106,2,FALSE))</f>
        <v>黒木　農</v>
      </c>
      <c r="C37" s="74" t="str">
        <f>IF(A37="","",VLOOKUP(A37,データ!$B$5:$D$106,3,FALSE))</f>
        <v>高鍋西中</v>
      </c>
      <c r="D37" s="199" t="str">
        <f>IF(L35="","",IF(L35="○","●","○"))</f>
        <v>●</v>
      </c>
      <c r="E37" s="69">
        <f>IF(N35="","",N35)</f>
        <v>3</v>
      </c>
      <c r="F37" s="70">
        <f>IF(M35="","",M35)</f>
        <v>6</v>
      </c>
      <c r="G37" s="131">
        <f>IF(O35="","",O35)</f>
      </c>
      <c r="H37" s="200" t="str">
        <f>IF(L36="","",IF(L36="○","●","○"))</f>
        <v>○</v>
      </c>
      <c r="I37" s="69">
        <f>IF(N36="","",N36)</f>
        <v>6</v>
      </c>
      <c r="J37" s="70">
        <f>IF(M36="","",M36)</f>
        <v>1</v>
      </c>
      <c r="K37" s="131">
        <f>IF(O36="","",O36)</f>
      </c>
      <c r="L37" s="357"/>
      <c r="M37" s="358"/>
      <c r="N37" s="358"/>
      <c r="O37" s="359"/>
      <c r="P37" s="69">
        <f>IF(D37="","",COUNTIF(D37:O37,"○"))</f>
        <v>1</v>
      </c>
      <c r="Q37" s="70">
        <f>IF(D37="","",COUNTIF(D37:O37,"●"))</f>
        <v>1</v>
      </c>
      <c r="R37" s="360">
        <f>IF(E37="","",(E37+I37)/(E37+F37+I37+J37)+P37)</f>
        <v>1.5625</v>
      </c>
      <c r="S37" s="361"/>
      <c r="T37" s="362">
        <f>IF(R37="","",RANK(R37,R35:S37))</f>
        <v>2</v>
      </c>
      <c r="U37" s="362"/>
      <c r="V37" s="204"/>
      <c r="Z37" s="160"/>
      <c r="AA37" s="160"/>
      <c r="AB37" s="167"/>
      <c r="AC37" s="160"/>
      <c r="AD37" s="167"/>
      <c r="AE37" s="160"/>
      <c r="AF37" s="160"/>
      <c r="AG37" s="160"/>
      <c r="AH37" s="160"/>
      <c r="AI37" s="160"/>
      <c r="AJ37" s="160"/>
      <c r="AK37" s="160"/>
      <c r="AL37" s="160"/>
    </row>
    <row r="38" spans="14:38" ht="22.5" customHeight="1" thickBot="1">
      <c r="N38" s="396"/>
      <c r="O38" s="396"/>
      <c r="P38" s="396"/>
      <c r="Q38" s="396"/>
      <c r="R38" s="396"/>
      <c r="S38" s="397"/>
      <c r="T38" s="396"/>
      <c r="U38" s="396"/>
      <c r="Z38" s="160"/>
      <c r="AA38" s="160"/>
      <c r="AB38" s="167"/>
      <c r="AC38" s="175">
        <v>5</v>
      </c>
      <c r="AD38" s="186"/>
      <c r="AE38" s="160"/>
      <c r="AF38" s="160"/>
      <c r="AG38" s="160"/>
      <c r="AH38" s="160"/>
      <c r="AI38" s="160"/>
      <c r="AJ38" s="160"/>
      <c r="AK38" s="160"/>
      <c r="AL38" s="160"/>
    </row>
    <row r="39" spans="1:38" ht="22.5" customHeight="1" thickTop="1">
      <c r="A39" s="82" t="s">
        <v>33</v>
      </c>
      <c r="B39" s="72" t="s">
        <v>86</v>
      </c>
      <c r="C39" s="82" t="s">
        <v>0</v>
      </c>
      <c r="D39" s="353" t="str">
        <f>LEFT(B40,3)</f>
        <v>小松勇</v>
      </c>
      <c r="E39" s="351"/>
      <c r="F39" s="351"/>
      <c r="G39" s="362"/>
      <c r="H39" s="351" t="str">
        <f>LEFT(B41,3)</f>
        <v>太田　</v>
      </c>
      <c r="I39" s="351"/>
      <c r="J39" s="351"/>
      <c r="K39" s="362"/>
      <c r="L39" s="362" t="str">
        <f>LEFT(B42,3)</f>
        <v>増田春</v>
      </c>
      <c r="M39" s="362"/>
      <c r="N39" s="362"/>
      <c r="O39" s="362"/>
      <c r="P39" s="362" t="s">
        <v>102</v>
      </c>
      <c r="Q39" s="362"/>
      <c r="R39" s="350" t="s">
        <v>1</v>
      </c>
      <c r="S39" s="351"/>
      <c r="T39" s="362" t="s">
        <v>103</v>
      </c>
      <c r="U39" s="362"/>
      <c r="V39" s="203"/>
      <c r="Z39" s="160"/>
      <c r="AA39" s="160"/>
      <c r="AB39" s="176"/>
      <c r="AC39" s="168">
        <v>7</v>
      </c>
      <c r="AD39" s="212" t="str">
        <f>Z40</f>
        <v>増田春乃介</v>
      </c>
      <c r="AE39" s="160"/>
      <c r="AF39" s="160"/>
      <c r="AG39" s="160"/>
      <c r="AH39" s="160"/>
      <c r="AI39" s="160"/>
      <c r="AJ39" s="160"/>
      <c r="AK39" s="160"/>
      <c r="AL39" s="160"/>
    </row>
    <row r="40" spans="1:38" ht="22.5" customHeight="1" thickBot="1">
      <c r="A40" s="77">
        <f>A37+1</f>
        <v>23</v>
      </c>
      <c r="B40" s="73" t="str">
        <f>IF(A40="","",VLOOKUP(A40,データ!$B$5:$D$106,2,FALSE))</f>
        <v>小松勇気</v>
      </c>
      <c r="C40" s="74" t="str">
        <f>IF(A40="","",VLOOKUP(A40,データ!$B$5:$D$106,3,FALSE))</f>
        <v>三財中</v>
      </c>
      <c r="D40" s="352"/>
      <c r="E40" s="358"/>
      <c r="F40" s="358"/>
      <c r="G40" s="359"/>
      <c r="H40" s="197" t="str">
        <f>IF(I40="","",IF(I40&gt;J40,"○","●"))</f>
        <v>○</v>
      </c>
      <c r="I40" s="48">
        <v>6</v>
      </c>
      <c r="J40" s="71">
        <v>0</v>
      </c>
      <c r="K40" s="71"/>
      <c r="L40" s="197" t="str">
        <f>IF(M40="","",IF(M40&gt;N40,"○","●"))</f>
        <v>●</v>
      </c>
      <c r="M40" s="48">
        <v>6</v>
      </c>
      <c r="N40" s="71">
        <v>7</v>
      </c>
      <c r="O40" s="71"/>
      <c r="P40" s="69">
        <f>IF(H40="","",COUNTIF(D40:O40,"○"))</f>
        <v>1</v>
      </c>
      <c r="Q40" s="70">
        <f>IF(H40="","",COUNTIF(D40:O40,"●"))</f>
        <v>1</v>
      </c>
      <c r="R40" s="360">
        <f>IF(I40="","",(I40+M40)/(I40+J40+M40+N40)+P40)</f>
        <v>1.631578947368421</v>
      </c>
      <c r="S40" s="361"/>
      <c r="T40" s="362">
        <f>IF(R40="","",RANK(R40,R40:S42))</f>
        <v>2</v>
      </c>
      <c r="U40" s="362"/>
      <c r="V40" s="201"/>
      <c r="W40" s="202"/>
      <c r="X40" s="202"/>
      <c r="Y40" s="202"/>
      <c r="Z40" s="164" t="str">
        <f>B42</f>
        <v>増田春乃介</v>
      </c>
      <c r="AA40" s="164"/>
      <c r="AB40" s="177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</row>
    <row r="41" spans="1:38" ht="22.5" customHeight="1" thickTop="1">
      <c r="A41" s="77">
        <f>A40+1</f>
        <v>24</v>
      </c>
      <c r="B41" s="73" t="str">
        <f>IF(A41="","",VLOOKUP(A41,データ!$B$5:$D$106,2,FALSE))</f>
        <v>太田　優磨</v>
      </c>
      <c r="C41" s="74" t="str">
        <f>IF(A41="","",VLOOKUP(A41,データ!$B$5:$D$106,3,FALSE))</f>
        <v>鵬翔中</v>
      </c>
      <c r="D41" s="199" t="str">
        <f>IF(H40="","",IF(H40="○","●","○"))</f>
        <v>●</v>
      </c>
      <c r="E41" s="69">
        <f>IF(J40="","",J40)</f>
        <v>0</v>
      </c>
      <c r="F41" s="70">
        <f>IF(I40="","",I40)</f>
        <v>6</v>
      </c>
      <c r="G41" s="131">
        <f>IF(K40="","",K40)</f>
      </c>
      <c r="H41" s="357"/>
      <c r="I41" s="358"/>
      <c r="J41" s="358"/>
      <c r="K41" s="359"/>
      <c r="L41" s="158" t="str">
        <f>IF(M41="","",IF(M41&gt;N41,"○","●"))</f>
        <v>●</v>
      </c>
      <c r="M41" s="69">
        <v>0</v>
      </c>
      <c r="N41" s="70">
        <v>6</v>
      </c>
      <c r="O41" s="70"/>
      <c r="P41" s="69">
        <f>IF(D41="","",COUNTIF(D41:O41,"○"))</f>
        <v>0</v>
      </c>
      <c r="Q41" s="70">
        <f>IF(D41="","",COUNTIF(D41:O41,"●"))</f>
        <v>2</v>
      </c>
      <c r="R41" s="360">
        <f>IF(E41="","",(E41+M41)/(E41+F41+M41+N41)+P41)</f>
        <v>0</v>
      </c>
      <c r="S41" s="361"/>
      <c r="T41" s="362">
        <f>IF(R41="","",RANK(R41,R40:S42))</f>
        <v>3</v>
      </c>
      <c r="U41" s="362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</row>
    <row r="42" spans="1:38" ht="22.5" customHeight="1">
      <c r="A42" s="77">
        <v>26</v>
      </c>
      <c r="B42" s="45" t="str">
        <f>IF(A42="","",VLOOKUP(A42,データ!$B$5:$D$106,2,FALSE))</f>
        <v>増田春乃介</v>
      </c>
      <c r="C42" s="74" t="str">
        <f>IF(A42="","",VLOOKUP(A42,データ!$B$5:$D$106,3,FALSE))</f>
        <v>チーム村雲</v>
      </c>
      <c r="D42" s="199" t="str">
        <f>IF(L40="","",IF(L40="○","●","○"))</f>
        <v>○</v>
      </c>
      <c r="E42" s="69">
        <f>IF(N40="","",N40)</f>
        <v>7</v>
      </c>
      <c r="F42" s="70">
        <f>IF(M40="","",M40)</f>
        <v>6</v>
      </c>
      <c r="G42" s="131">
        <f>IF(O40="","",O40)</f>
      </c>
      <c r="H42" s="200" t="str">
        <f>IF(L41="","",IF(L41="○","●","○"))</f>
        <v>○</v>
      </c>
      <c r="I42" s="69">
        <f>IF(N41="","",N41)</f>
        <v>6</v>
      </c>
      <c r="J42" s="70">
        <f>IF(M41="","",M41)</f>
        <v>0</v>
      </c>
      <c r="K42" s="131">
        <f>IF(O41="","",O41)</f>
      </c>
      <c r="L42" s="357"/>
      <c r="M42" s="358"/>
      <c r="N42" s="358"/>
      <c r="O42" s="359"/>
      <c r="P42" s="69">
        <f>IF(D42="","",COUNTIF(D42:O42,"○"))</f>
        <v>2</v>
      </c>
      <c r="Q42" s="70">
        <f>IF(D42="","",COUNTIF(D42:O42,"●"))</f>
        <v>0</v>
      </c>
      <c r="R42" s="360">
        <f>IF(E42="","",(E42+I42)/(E42+F42+I42+J42)+P42)</f>
        <v>2.6842105263157894</v>
      </c>
      <c r="S42" s="361"/>
      <c r="T42" s="362">
        <f>IF(R42="","",RANK(R42,R40:S42))</f>
        <v>1</v>
      </c>
      <c r="U42" s="362"/>
      <c r="V42" s="204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</row>
    <row r="43" spans="1:38" ht="22.5" customHeight="1">
      <c r="A43" s="83"/>
      <c r="B43" s="154"/>
      <c r="C43" s="26"/>
      <c r="P43" s="396"/>
      <c r="Q43" s="396"/>
      <c r="R43" s="396"/>
      <c r="S43" s="396"/>
      <c r="V43" s="396"/>
      <c r="W43" s="396"/>
      <c r="X43" s="396"/>
      <c r="Y43" s="396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</row>
    <row r="44" spans="4:38" ht="22.5" customHeight="1"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</row>
    <row r="45" spans="1:38" ht="29.25" customHeight="1">
      <c r="A45" s="28" t="s">
        <v>88</v>
      </c>
      <c r="D45" s="127" t="s">
        <v>62</v>
      </c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</row>
    <row r="46" spans="14:38" ht="22.5" customHeight="1">
      <c r="N46" s="396"/>
      <c r="O46" s="396"/>
      <c r="P46" s="396"/>
      <c r="Q46" s="396"/>
      <c r="R46" s="396"/>
      <c r="S46" s="397"/>
      <c r="T46" s="396"/>
      <c r="U46" s="396"/>
      <c r="V46" s="204"/>
      <c r="W46" s="204"/>
      <c r="Y46" s="204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</row>
    <row r="47" spans="1:38" ht="22.5" customHeight="1">
      <c r="A47" s="82" t="s">
        <v>26</v>
      </c>
      <c r="B47" s="72" t="s">
        <v>86</v>
      </c>
      <c r="C47" s="82" t="s">
        <v>0</v>
      </c>
      <c r="D47" s="353" t="str">
        <f>LEFT(B48,3)</f>
        <v>日高　</v>
      </c>
      <c r="E47" s="351"/>
      <c r="F47" s="351"/>
      <c r="G47" s="362"/>
      <c r="H47" s="351" t="str">
        <f>LEFT(B49,3)</f>
        <v>平川敦</v>
      </c>
      <c r="I47" s="351"/>
      <c r="J47" s="351"/>
      <c r="K47" s="362"/>
      <c r="L47" s="362" t="str">
        <f>LEFT(B50,3)</f>
        <v>曽根田</v>
      </c>
      <c r="M47" s="362"/>
      <c r="N47" s="362"/>
      <c r="O47" s="362"/>
      <c r="P47" s="362" t="s">
        <v>102</v>
      </c>
      <c r="Q47" s="362"/>
      <c r="R47" s="350" t="s">
        <v>1</v>
      </c>
      <c r="S47" s="351"/>
      <c r="T47" s="362" t="s">
        <v>103</v>
      </c>
      <c r="U47" s="362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</row>
    <row r="48" spans="1:38" ht="22.5" customHeight="1" thickBot="1">
      <c r="A48" s="77">
        <v>27</v>
      </c>
      <c r="B48" s="73" t="str">
        <f>IF(A48="","",VLOOKUP(A48,データ!$B$5:$D$106,2,FALSE))</f>
        <v>日高　裕充</v>
      </c>
      <c r="C48" s="74" t="str">
        <f>IF(A48="","",VLOOKUP(A48,データ!$B$5:$D$106,3,FALSE))</f>
        <v>新富Ｊｒ</v>
      </c>
      <c r="D48" s="352"/>
      <c r="E48" s="358"/>
      <c r="F48" s="358"/>
      <c r="G48" s="359"/>
      <c r="H48" s="197" t="str">
        <f>IF(I48="","",IF(I48&gt;J48,"○","●"))</f>
        <v>○</v>
      </c>
      <c r="I48" s="48">
        <v>7</v>
      </c>
      <c r="J48" s="71">
        <v>5</v>
      </c>
      <c r="K48" s="71"/>
      <c r="L48" s="197" t="str">
        <f>IF(M48="","",IF(M48&gt;N48,"○","●"))</f>
        <v>○</v>
      </c>
      <c r="M48" s="48">
        <v>6</v>
      </c>
      <c r="N48" s="71">
        <v>4</v>
      </c>
      <c r="O48" s="71"/>
      <c r="P48" s="69">
        <f>IF(H48="","",COUNTIF(D48:O48,"○"))</f>
        <v>2</v>
      </c>
      <c r="Q48" s="70">
        <f>IF(H48="","",COUNTIF(D48:O48,"●"))</f>
        <v>0</v>
      </c>
      <c r="R48" s="360">
        <f>IF(I48="","",(I48+M48)/(I48+J48+M48+N48)+P48)</f>
        <v>2.590909090909091</v>
      </c>
      <c r="S48" s="361"/>
      <c r="T48" s="362">
        <f>IF(R48="","",RANK(R48,R48:S50))</f>
        <v>1</v>
      </c>
      <c r="U48" s="362"/>
      <c r="V48" s="198"/>
      <c r="W48" s="164"/>
      <c r="X48" s="164"/>
      <c r="Y48" s="164"/>
      <c r="Z48" s="159" t="str">
        <f>B48</f>
        <v>日高　裕充</v>
      </c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</row>
    <row r="49" spans="1:38" ht="22.5" customHeight="1" thickTop="1">
      <c r="A49" s="77">
        <f>A48+1</f>
        <v>28</v>
      </c>
      <c r="B49" s="73" t="str">
        <f>IF(A49="","",VLOOKUP(A49,データ!$B$5:$D$106,2,FALSE))</f>
        <v>平川敦樹</v>
      </c>
      <c r="C49" s="74" t="str">
        <f>IF(A49="","",VLOOKUP(A49,データ!$B$5:$D$106,3,FALSE))</f>
        <v>チーム村雲</v>
      </c>
      <c r="D49" s="199" t="str">
        <f>IF(H48="","",IF(H48="○","●","○"))</f>
        <v>●</v>
      </c>
      <c r="E49" s="69">
        <f>IF(J48="","",J48)</f>
        <v>5</v>
      </c>
      <c r="F49" s="70">
        <f>IF(I48="","",I48)</f>
        <v>7</v>
      </c>
      <c r="G49" s="131">
        <f>IF(K48="","",K48)</f>
      </c>
      <c r="H49" s="357"/>
      <c r="I49" s="358"/>
      <c r="J49" s="358"/>
      <c r="K49" s="359"/>
      <c r="L49" s="158" t="str">
        <f>IF(M49="","",IF(M49&gt;N49,"○","●"))</f>
        <v>○</v>
      </c>
      <c r="M49" s="69">
        <v>6</v>
      </c>
      <c r="N49" s="70">
        <v>4</v>
      </c>
      <c r="O49" s="70"/>
      <c r="P49" s="69">
        <f>IF(D49="","",COUNTIF(D49:O49,"○"))</f>
        <v>1</v>
      </c>
      <c r="Q49" s="70">
        <f>IF(D49="","",COUNTIF(D49:O49,"●"))</f>
        <v>1</v>
      </c>
      <c r="R49" s="360">
        <f>IF(E49="","",(E49+M49)/(E49+F49+M49+N49)+P49)</f>
        <v>1.5</v>
      </c>
      <c r="S49" s="361"/>
      <c r="T49" s="362">
        <f>IF(R49="","",RANK(R49,R48:S50))</f>
        <v>2</v>
      </c>
      <c r="U49" s="362"/>
      <c r="Z49" s="160"/>
      <c r="AA49" s="173"/>
      <c r="AB49" s="174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</row>
    <row r="50" spans="1:38" ht="22.5" customHeight="1">
      <c r="A50" s="77">
        <v>30</v>
      </c>
      <c r="B50" s="45" t="str">
        <f>IF(A50="","",VLOOKUP(A50,データ!$B$5:$D$106,2,FALSE))</f>
        <v>曽根田　佳久　</v>
      </c>
      <c r="C50" s="74" t="str">
        <f>IF(A50="","",VLOOKUP(A50,データ!$B$5:$D$106,3,FALSE))</f>
        <v>宮崎西高附属中</v>
      </c>
      <c r="D50" s="199" t="str">
        <f>IF(L48="","",IF(L48="○","●","○"))</f>
        <v>●</v>
      </c>
      <c r="E50" s="69">
        <f>IF(N48="","",N48)</f>
        <v>4</v>
      </c>
      <c r="F50" s="70">
        <f>IF(M48="","",M48)</f>
        <v>6</v>
      </c>
      <c r="G50" s="131">
        <f>IF(O48="","",O48)</f>
      </c>
      <c r="H50" s="200" t="str">
        <f>IF(L49="","",IF(L49="○","●","○"))</f>
        <v>●</v>
      </c>
      <c r="I50" s="69">
        <f>IF(N49="","",N49)</f>
        <v>4</v>
      </c>
      <c r="J50" s="70">
        <f>IF(M49="","",M49)</f>
        <v>6</v>
      </c>
      <c r="K50" s="131">
        <f>IF(O49="","",O49)</f>
      </c>
      <c r="L50" s="357"/>
      <c r="M50" s="358"/>
      <c r="N50" s="358"/>
      <c r="O50" s="359"/>
      <c r="P50" s="69">
        <f>IF(D50="","",COUNTIF(D50:O50,"○"))</f>
        <v>0</v>
      </c>
      <c r="Q50" s="70">
        <f>IF(D50="","",COUNTIF(D50:O50,"●"))</f>
        <v>2</v>
      </c>
      <c r="R50" s="360">
        <f>IF(E50="","",(E50+I50)/(E50+F50+I50+J50)+P50)</f>
        <v>0.4</v>
      </c>
      <c r="S50" s="361"/>
      <c r="T50" s="362">
        <f>IF(R50="","",RANK(R50,R48:S50))</f>
        <v>3</v>
      </c>
      <c r="U50" s="362"/>
      <c r="Z50" s="160"/>
      <c r="AA50" s="160"/>
      <c r="AB50" s="167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</row>
    <row r="51" spans="14:38" ht="22.5" customHeight="1" thickBot="1">
      <c r="N51" s="396"/>
      <c r="O51" s="396"/>
      <c r="P51" s="396"/>
      <c r="Q51" s="396"/>
      <c r="R51" s="396"/>
      <c r="S51" s="397"/>
      <c r="T51" s="396"/>
      <c r="U51" s="396"/>
      <c r="Z51" s="160"/>
      <c r="AA51" s="160"/>
      <c r="AB51" s="167"/>
      <c r="AC51" s="207">
        <v>2</v>
      </c>
      <c r="AD51" s="179" t="str">
        <f>Z54</f>
        <v>川俣　　仁</v>
      </c>
      <c r="AE51" s="160"/>
      <c r="AF51" s="160"/>
      <c r="AG51" s="160"/>
      <c r="AH51" s="160"/>
      <c r="AI51" s="160"/>
      <c r="AJ51" s="160"/>
      <c r="AK51" s="160"/>
      <c r="AL51" s="160"/>
    </row>
    <row r="52" spans="14:38" ht="22.5" customHeight="1" thickTop="1">
      <c r="N52" s="396"/>
      <c r="O52" s="396"/>
      <c r="P52" s="396"/>
      <c r="Q52" s="396"/>
      <c r="R52" s="396"/>
      <c r="S52" s="397"/>
      <c r="T52" s="396"/>
      <c r="U52" s="396"/>
      <c r="Z52" s="160"/>
      <c r="AA52" s="160"/>
      <c r="AB52" s="176"/>
      <c r="AC52" s="185">
        <v>6</v>
      </c>
      <c r="AD52" s="192"/>
      <c r="AE52" s="160"/>
      <c r="AF52" s="160"/>
      <c r="AG52" s="160"/>
      <c r="AH52" s="160"/>
      <c r="AI52" s="160"/>
      <c r="AJ52" s="160"/>
      <c r="AK52" s="160"/>
      <c r="AL52" s="160"/>
    </row>
    <row r="53" spans="1:38" ht="22.5" customHeight="1">
      <c r="A53" s="82" t="s">
        <v>27</v>
      </c>
      <c r="B53" s="72" t="s">
        <v>86</v>
      </c>
      <c r="C53" s="82" t="s">
        <v>0</v>
      </c>
      <c r="D53" s="353" t="str">
        <f>LEFT(B54,3)</f>
        <v>川俣　</v>
      </c>
      <c r="E53" s="351"/>
      <c r="F53" s="351"/>
      <c r="G53" s="362"/>
      <c r="H53" s="351" t="str">
        <f>LEFT(B55,3)</f>
        <v>藤原　</v>
      </c>
      <c r="I53" s="351"/>
      <c r="J53" s="351"/>
      <c r="K53" s="362"/>
      <c r="L53" s="362" t="str">
        <f>LEFT(B56,3)</f>
        <v>杉　山</v>
      </c>
      <c r="M53" s="362"/>
      <c r="N53" s="362"/>
      <c r="O53" s="362"/>
      <c r="P53" s="362" t="s">
        <v>102</v>
      </c>
      <c r="Q53" s="362"/>
      <c r="R53" s="350" t="s">
        <v>1</v>
      </c>
      <c r="S53" s="351"/>
      <c r="T53" s="362" t="s">
        <v>103</v>
      </c>
      <c r="U53" s="362"/>
      <c r="Z53" s="160"/>
      <c r="AA53" s="160"/>
      <c r="AB53" s="176"/>
      <c r="AC53" s="160"/>
      <c r="AD53" s="176"/>
      <c r="AE53" s="160"/>
      <c r="AF53" s="160"/>
      <c r="AG53" s="160"/>
      <c r="AH53" s="160"/>
      <c r="AI53" s="160"/>
      <c r="AJ53" s="160"/>
      <c r="AK53" s="160"/>
      <c r="AL53" s="160"/>
    </row>
    <row r="54" spans="1:38" ht="22.5" customHeight="1" thickBot="1">
      <c r="A54" s="77">
        <v>31</v>
      </c>
      <c r="B54" s="73" t="str">
        <f>IF(A54="","",VLOOKUP(A54,データ!$B$5:$D$106,2,FALSE))</f>
        <v>川俣　　仁</v>
      </c>
      <c r="C54" s="74" t="str">
        <f>IF(A54="","",VLOOKUP(A54,データ!$B$5:$D$106,3,FALSE))</f>
        <v>清武Jr</v>
      </c>
      <c r="D54" s="352"/>
      <c r="E54" s="358"/>
      <c r="F54" s="358"/>
      <c r="G54" s="359"/>
      <c r="H54" s="197" t="str">
        <f>IF(I54="","",IF(I54&gt;J54,"○","●"))</f>
        <v>○</v>
      </c>
      <c r="I54" s="48">
        <v>6</v>
      </c>
      <c r="J54" s="71">
        <v>0</v>
      </c>
      <c r="K54" s="71"/>
      <c r="L54" s="197" t="str">
        <f>IF(M54="","",IF(M54&gt;N54,"○","●"))</f>
        <v>○</v>
      </c>
      <c r="M54" s="48">
        <v>6</v>
      </c>
      <c r="N54" s="71">
        <v>1</v>
      </c>
      <c r="O54" s="71"/>
      <c r="P54" s="69">
        <f>IF(H54="","",COUNTIF(D54:O54,"○"))</f>
        <v>2</v>
      </c>
      <c r="Q54" s="70">
        <f>IF(H54="","",COUNTIF(D54:O54,"●"))</f>
        <v>0</v>
      </c>
      <c r="R54" s="360">
        <f>IF(I54="","",(I54+M54)/(I54+J54+M54+N54)+P54)</f>
        <v>2.9230769230769234</v>
      </c>
      <c r="S54" s="361"/>
      <c r="T54" s="362">
        <f>IF(R54="","",RANK(R54,R54:S56))</f>
        <v>1</v>
      </c>
      <c r="U54" s="362"/>
      <c r="V54" s="198"/>
      <c r="W54" s="164"/>
      <c r="X54" s="164"/>
      <c r="Y54" s="164"/>
      <c r="Z54" s="159" t="str">
        <f>B54</f>
        <v>川俣　　仁</v>
      </c>
      <c r="AA54" s="164"/>
      <c r="AB54" s="177"/>
      <c r="AC54" s="160"/>
      <c r="AD54" s="176"/>
      <c r="AE54" s="160"/>
      <c r="AF54" s="160"/>
      <c r="AG54" s="160"/>
      <c r="AH54" s="160"/>
      <c r="AI54" s="160"/>
      <c r="AJ54" s="160"/>
      <c r="AK54" s="160"/>
      <c r="AL54" s="160"/>
    </row>
    <row r="55" spans="1:38" ht="22.5" customHeight="1" thickTop="1">
      <c r="A55" s="77">
        <f>A54+1</f>
        <v>32</v>
      </c>
      <c r="B55" s="73" t="str">
        <f>IF(A55="","",VLOOKUP(A55,データ!$B$5:$D$106,2,FALSE))</f>
        <v>藤原　　充志</v>
      </c>
      <c r="C55" s="74" t="str">
        <f>IF(A55="","",VLOOKUP(A55,データ!$B$5:$D$106,3,FALSE))</f>
        <v>宮崎西高附属中</v>
      </c>
      <c r="D55" s="199" t="str">
        <f>IF(H54="","",IF(H54="○","●","○"))</f>
        <v>●</v>
      </c>
      <c r="E55" s="69">
        <f>IF(J54="","",J54)</f>
        <v>0</v>
      </c>
      <c r="F55" s="70">
        <f>IF(I54="","",I54)</f>
        <v>6</v>
      </c>
      <c r="G55" s="131">
        <f>IF(K54="","",K54)</f>
      </c>
      <c r="H55" s="357"/>
      <c r="I55" s="358"/>
      <c r="J55" s="358"/>
      <c r="K55" s="359"/>
      <c r="L55" s="158" t="str">
        <f>IF(M55="","",IF(M55&gt;N55,"○","●"))</f>
        <v>●</v>
      </c>
      <c r="M55" s="69">
        <v>6</v>
      </c>
      <c r="N55" s="70">
        <v>7</v>
      </c>
      <c r="O55" s="70"/>
      <c r="P55" s="69">
        <f>IF(D55="","",COUNTIF(D55:O55,"○"))</f>
        <v>0</v>
      </c>
      <c r="Q55" s="70">
        <f>IF(D55="","",COUNTIF(D55:O55,"●"))</f>
        <v>2</v>
      </c>
      <c r="R55" s="360">
        <f>IF(E55="","",(E55+M55)/(E55+F55+M55+N55)+P55)</f>
        <v>0.3157894736842105</v>
      </c>
      <c r="S55" s="361"/>
      <c r="T55" s="362">
        <f>IF(R55="","",RANK(R55,R54:S56))</f>
        <v>3</v>
      </c>
      <c r="U55" s="362"/>
      <c r="Z55" s="160"/>
      <c r="AA55" s="160"/>
      <c r="AB55" s="160"/>
      <c r="AC55" s="160"/>
      <c r="AD55" s="176"/>
      <c r="AE55" s="160"/>
      <c r="AF55" s="160"/>
      <c r="AG55" s="160"/>
      <c r="AH55" s="160"/>
      <c r="AI55" s="160"/>
      <c r="AJ55" s="160"/>
      <c r="AK55" s="160"/>
      <c r="AL55" s="160"/>
    </row>
    <row r="56" spans="1:38" ht="22.5" customHeight="1" thickBot="1">
      <c r="A56" s="77">
        <f>A55+1</f>
        <v>33</v>
      </c>
      <c r="B56" s="45" t="str">
        <f>IF(A56="","",VLOOKUP(A56,データ!$B$5:$D$106,2,FALSE))</f>
        <v>杉　山　　　滋</v>
      </c>
      <c r="C56" s="74" t="str">
        <f>IF(A56="","",VLOOKUP(A56,データ!$B$5:$D$106,3,FALSE))</f>
        <v>日南ＴＣジュニア</v>
      </c>
      <c r="D56" s="199" t="str">
        <f>IF(L54="","",IF(L54="○","●","○"))</f>
        <v>●</v>
      </c>
      <c r="E56" s="69">
        <f>IF(N54="","",N54)</f>
        <v>1</v>
      </c>
      <c r="F56" s="70">
        <f>IF(M54="","",M54)</f>
        <v>6</v>
      </c>
      <c r="G56" s="131">
        <f>IF(O54="","",O54)</f>
      </c>
      <c r="H56" s="200" t="str">
        <f>IF(L55="","",IF(L55="○","●","○"))</f>
        <v>○</v>
      </c>
      <c r="I56" s="69">
        <f>IF(N55="","",N55)</f>
        <v>7</v>
      </c>
      <c r="J56" s="70">
        <f>IF(M55="","",M55)</f>
        <v>6</v>
      </c>
      <c r="K56" s="131">
        <f>IF(O55="","",O55)</f>
      </c>
      <c r="L56" s="357"/>
      <c r="M56" s="358"/>
      <c r="N56" s="358"/>
      <c r="O56" s="359"/>
      <c r="P56" s="69">
        <f>IF(D56="","",COUNTIF(D56:O56,"○"))</f>
        <v>1</v>
      </c>
      <c r="Q56" s="70">
        <f>IF(D56="","",COUNTIF(D56:O56,"●"))</f>
        <v>1</v>
      </c>
      <c r="R56" s="360">
        <f>IF(E56="","",(E56+I56)/(E56+F56+I56+J56)+P56)</f>
        <v>1.4</v>
      </c>
      <c r="S56" s="361"/>
      <c r="T56" s="362">
        <f>IF(R56="","",RANK(R56,R54:S56))</f>
        <v>2</v>
      </c>
      <c r="U56" s="362"/>
      <c r="Z56" s="160"/>
      <c r="AA56" s="160"/>
      <c r="AB56" s="160"/>
      <c r="AC56" s="160"/>
      <c r="AD56" s="176"/>
      <c r="AE56" s="166">
        <v>6</v>
      </c>
      <c r="AF56" s="162" t="str">
        <f>AD51</f>
        <v>川俣　　仁</v>
      </c>
      <c r="AG56" s="164"/>
      <c r="AH56" s="164"/>
      <c r="AI56" s="164"/>
      <c r="AJ56" s="160"/>
      <c r="AK56" s="160"/>
      <c r="AL56" s="160"/>
    </row>
    <row r="57" spans="14:38" ht="22.5" customHeight="1" thickTop="1">
      <c r="N57" s="396"/>
      <c r="O57" s="396"/>
      <c r="P57" s="396"/>
      <c r="Q57" s="396"/>
      <c r="R57" s="396"/>
      <c r="S57" s="397"/>
      <c r="T57" s="396"/>
      <c r="U57" s="396"/>
      <c r="Z57" s="160"/>
      <c r="AA57" s="160"/>
      <c r="AB57" s="160"/>
      <c r="AC57" s="160"/>
      <c r="AD57" s="167"/>
      <c r="AE57" s="168">
        <v>2</v>
      </c>
      <c r="AF57" s="160"/>
      <c r="AG57" s="160"/>
      <c r="AH57" s="160"/>
      <c r="AI57" s="167"/>
      <c r="AJ57" s="160"/>
      <c r="AK57" s="160"/>
      <c r="AL57" s="160"/>
    </row>
    <row r="58" spans="1:38" ht="22.5" customHeight="1">
      <c r="A58" s="82" t="s">
        <v>28</v>
      </c>
      <c r="B58" s="72" t="s">
        <v>86</v>
      </c>
      <c r="C58" s="82" t="s">
        <v>0</v>
      </c>
      <c r="D58" s="353" t="str">
        <f>LEFT(B59,3)</f>
        <v>池田　</v>
      </c>
      <c r="E58" s="351"/>
      <c r="F58" s="351"/>
      <c r="G58" s="362"/>
      <c r="H58" s="351" t="str">
        <f>LEFT(B60,3)</f>
        <v>大峯　</v>
      </c>
      <c r="I58" s="351"/>
      <c r="J58" s="351"/>
      <c r="K58" s="362"/>
      <c r="L58" s="362" t="str">
        <f>LEFT(B61,3)</f>
        <v>相田敬</v>
      </c>
      <c r="M58" s="362"/>
      <c r="N58" s="362"/>
      <c r="O58" s="362"/>
      <c r="P58" s="362" t="s">
        <v>102</v>
      </c>
      <c r="Q58" s="362"/>
      <c r="R58" s="350" t="s">
        <v>1</v>
      </c>
      <c r="S58" s="351"/>
      <c r="T58" s="362" t="s">
        <v>103</v>
      </c>
      <c r="U58" s="362"/>
      <c r="Z58" s="160"/>
      <c r="AA58" s="160"/>
      <c r="AB58" s="160"/>
      <c r="AC58" s="160"/>
      <c r="AD58" s="167"/>
      <c r="AE58" s="160"/>
      <c r="AF58" s="160"/>
      <c r="AG58" s="160"/>
      <c r="AH58" s="160"/>
      <c r="AI58" s="167"/>
      <c r="AJ58" s="160"/>
      <c r="AK58" s="160"/>
      <c r="AL58" s="160"/>
    </row>
    <row r="59" spans="1:38" ht="22.5" customHeight="1" thickBot="1">
      <c r="A59" s="77">
        <f>A56+1</f>
        <v>34</v>
      </c>
      <c r="B59" s="73" t="str">
        <f>IF(A59="","",VLOOKUP(A59,データ!$B$5:$D$106,2,FALSE))</f>
        <v>池田　圭吾</v>
      </c>
      <c r="C59" s="74" t="str">
        <f>IF(A59="","",VLOOKUP(A59,データ!$B$5:$D$106,3,FALSE))</f>
        <v>シーガイアＪｒ</v>
      </c>
      <c r="D59" s="352"/>
      <c r="E59" s="358"/>
      <c r="F59" s="358"/>
      <c r="G59" s="359"/>
      <c r="H59" s="197" t="str">
        <f>IF(I59="","",IF(I59&gt;J59,"○","●"))</f>
        <v>○</v>
      </c>
      <c r="I59" s="48">
        <v>6</v>
      </c>
      <c r="J59" s="71">
        <v>0</v>
      </c>
      <c r="K59" s="71"/>
      <c r="L59" s="197" t="str">
        <f>IF(M59="","",IF(M59&gt;N59,"○","●"))</f>
        <v>○</v>
      </c>
      <c r="M59" s="48">
        <v>6</v>
      </c>
      <c r="N59" s="71">
        <v>1</v>
      </c>
      <c r="O59" s="71"/>
      <c r="P59" s="69">
        <f>IF(H59="","",COUNTIF(D59:O59,"○"))</f>
        <v>2</v>
      </c>
      <c r="Q59" s="70">
        <f>IF(H59="","",COUNTIF(D59:O59,"●"))</f>
        <v>0</v>
      </c>
      <c r="R59" s="360">
        <f>IF(I59="","",(I59+M59)/(I59+J59+M59+N59)+P59)</f>
        <v>2.9230769230769234</v>
      </c>
      <c r="S59" s="361"/>
      <c r="T59" s="362">
        <f>IF(R59="","",RANK(R59,R59:S61))</f>
        <v>1</v>
      </c>
      <c r="U59" s="362"/>
      <c r="V59" s="198"/>
      <c r="W59" s="164"/>
      <c r="X59" s="164"/>
      <c r="Y59" s="164"/>
      <c r="Z59" s="159" t="str">
        <f>B59</f>
        <v>池田　圭吾</v>
      </c>
      <c r="AA59" s="160"/>
      <c r="AB59" s="160"/>
      <c r="AC59" s="160"/>
      <c r="AD59" s="167"/>
      <c r="AE59" s="160"/>
      <c r="AF59" s="160"/>
      <c r="AG59" s="160"/>
      <c r="AH59" s="160"/>
      <c r="AI59" s="167"/>
      <c r="AJ59" s="160"/>
      <c r="AK59" s="160"/>
      <c r="AL59" s="160"/>
    </row>
    <row r="60" spans="1:38" ht="22.5" customHeight="1" thickTop="1">
      <c r="A60" s="77">
        <f>A59+1</f>
        <v>35</v>
      </c>
      <c r="B60" s="73" t="str">
        <f>IF(A60="","",VLOOKUP(A60,データ!$B$5:$D$106,2,FALSE))</f>
        <v>大峯　　慶明</v>
      </c>
      <c r="C60" s="74" t="str">
        <f>IF(A60="","",VLOOKUP(A60,データ!$B$5:$D$106,3,FALSE))</f>
        <v>清武Jr</v>
      </c>
      <c r="D60" s="199" t="str">
        <f>IF(H59="","",IF(H59="○","●","○"))</f>
        <v>●</v>
      </c>
      <c r="E60" s="69">
        <f>IF(J59="","",J59)</f>
        <v>0</v>
      </c>
      <c r="F60" s="70">
        <f>IF(I59="","",I59)</f>
        <v>6</v>
      </c>
      <c r="G60" s="131">
        <f>IF(K59="","",K59)</f>
      </c>
      <c r="H60" s="357"/>
      <c r="I60" s="358"/>
      <c r="J60" s="358"/>
      <c r="K60" s="359"/>
      <c r="L60" s="158" t="str">
        <f>IF(M60="","",IF(M60&gt;N60,"○","●"))</f>
        <v>●</v>
      </c>
      <c r="M60" s="69">
        <v>0</v>
      </c>
      <c r="N60" s="70">
        <v>6</v>
      </c>
      <c r="O60" s="70"/>
      <c r="P60" s="69">
        <f>IF(D60="","",COUNTIF(D60:O60,"○"))</f>
        <v>0</v>
      </c>
      <c r="Q60" s="70">
        <f>IF(D60="","",COUNTIF(D60:O60,"●"))</f>
        <v>2</v>
      </c>
      <c r="R60" s="360">
        <f>IF(E60="","",(E60+M60)/(E60+F60+M60+N60)+P60)</f>
        <v>0</v>
      </c>
      <c r="S60" s="361"/>
      <c r="T60" s="362">
        <f>IF(R60="","",RANK(R60,R59:S61))</f>
        <v>3</v>
      </c>
      <c r="U60" s="362"/>
      <c r="V60" s="205"/>
      <c r="W60" s="205"/>
      <c r="X60" s="205"/>
      <c r="Y60" s="205"/>
      <c r="Z60" s="173"/>
      <c r="AA60" s="171"/>
      <c r="AB60" s="192"/>
      <c r="AC60" s="160"/>
      <c r="AD60" s="167"/>
      <c r="AE60" s="160"/>
      <c r="AF60" s="160"/>
      <c r="AG60" s="160"/>
      <c r="AH60" s="160"/>
      <c r="AI60" s="167"/>
      <c r="AJ60" s="160"/>
      <c r="AK60" s="160"/>
      <c r="AL60" s="160"/>
    </row>
    <row r="61" spans="1:38" ht="22.5" customHeight="1" thickBot="1">
      <c r="A61" s="77">
        <f>A60+1</f>
        <v>36</v>
      </c>
      <c r="B61" s="45" t="str">
        <f>IF(A61="","",VLOOKUP(A61,データ!$B$5:$D$106,2,FALSE))</f>
        <v>相田敬亮</v>
      </c>
      <c r="C61" s="74" t="str">
        <f>IF(A61="","",VLOOKUP(A61,データ!$B$5:$D$106,3,FALSE))</f>
        <v>高鍋西中</v>
      </c>
      <c r="D61" s="199" t="str">
        <f>IF(L59="","",IF(L59="○","●","○"))</f>
        <v>●</v>
      </c>
      <c r="E61" s="69">
        <f>IF(N59="","",N59)</f>
        <v>1</v>
      </c>
      <c r="F61" s="70">
        <f>IF(M59="","",M59)</f>
        <v>6</v>
      </c>
      <c r="G61" s="131">
        <f>IF(O59="","",O59)</f>
      </c>
      <c r="H61" s="200" t="str">
        <f>IF(L60="","",IF(L60="○","●","○"))</f>
        <v>○</v>
      </c>
      <c r="I61" s="69">
        <f>IF(N60="","",N60)</f>
        <v>6</v>
      </c>
      <c r="J61" s="70">
        <f>IF(M60="","",M60)</f>
        <v>0</v>
      </c>
      <c r="K61" s="131">
        <f>IF(O60="","",O60)</f>
      </c>
      <c r="L61" s="357"/>
      <c r="M61" s="358"/>
      <c r="N61" s="358"/>
      <c r="O61" s="359"/>
      <c r="P61" s="69">
        <f>IF(D61="","",COUNTIF(D61:O61,"○"))</f>
        <v>1</v>
      </c>
      <c r="Q61" s="70">
        <f>IF(D61="","",COUNTIF(D61:O61,"●"))</f>
        <v>1</v>
      </c>
      <c r="R61" s="360">
        <f>IF(E61="","",(E61+I61)/(E61+F61+I61+J61)+P61)</f>
        <v>1.5384615384615383</v>
      </c>
      <c r="S61" s="361"/>
      <c r="T61" s="362">
        <f>IF(R61="","",RANK(R61,R59:S61))</f>
        <v>2</v>
      </c>
      <c r="U61" s="362"/>
      <c r="Z61" s="160"/>
      <c r="AA61" s="160"/>
      <c r="AB61" s="176"/>
      <c r="AC61" s="168">
        <v>6</v>
      </c>
      <c r="AD61" s="167"/>
      <c r="AE61" s="160"/>
      <c r="AF61" s="160"/>
      <c r="AG61" s="160"/>
      <c r="AH61" s="160"/>
      <c r="AI61" s="167"/>
      <c r="AJ61" s="160"/>
      <c r="AK61" s="160"/>
      <c r="AL61" s="160"/>
    </row>
    <row r="62" spans="14:38" ht="22.5" customHeight="1" thickTop="1">
      <c r="N62" s="396"/>
      <c r="O62" s="396"/>
      <c r="P62" s="396"/>
      <c r="Q62" s="396"/>
      <c r="R62" s="396"/>
      <c r="S62" s="397"/>
      <c r="T62" s="396"/>
      <c r="U62" s="396"/>
      <c r="Z62" s="160"/>
      <c r="AA62" s="160"/>
      <c r="AB62" s="160"/>
      <c r="AC62" s="210">
        <v>1</v>
      </c>
      <c r="AD62" s="189" t="str">
        <f>Z59</f>
        <v>池田　圭吾</v>
      </c>
      <c r="AE62" s="160"/>
      <c r="AF62" s="160"/>
      <c r="AG62" s="160"/>
      <c r="AH62" s="160"/>
      <c r="AI62" s="167"/>
      <c r="AJ62" s="160"/>
      <c r="AK62" s="160"/>
      <c r="AL62" s="160"/>
    </row>
    <row r="63" spans="1:38" ht="22.5" customHeight="1">
      <c r="A63" s="82" t="s">
        <v>29</v>
      </c>
      <c r="B63" s="72" t="s">
        <v>86</v>
      </c>
      <c r="C63" s="82" t="s">
        <v>0</v>
      </c>
      <c r="D63" s="353" t="str">
        <f>LEFT(B64,3)</f>
        <v>大坪　</v>
      </c>
      <c r="E63" s="351"/>
      <c r="F63" s="351"/>
      <c r="G63" s="362"/>
      <c r="H63" s="351" t="str">
        <f>LEFT(B65,3)</f>
        <v>鈴木　</v>
      </c>
      <c r="I63" s="351"/>
      <c r="J63" s="351"/>
      <c r="K63" s="362"/>
      <c r="L63" s="362" t="str">
        <f>LEFT(B66,3)</f>
        <v>清水　</v>
      </c>
      <c r="M63" s="362"/>
      <c r="N63" s="362"/>
      <c r="O63" s="362"/>
      <c r="P63" s="362" t="s">
        <v>102</v>
      </c>
      <c r="Q63" s="362"/>
      <c r="R63" s="350" t="s">
        <v>1</v>
      </c>
      <c r="S63" s="351"/>
      <c r="T63" s="362" t="s">
        <v>103</v>
      </c>
      <c r="U63" s="362"/>
      <c r="Z63" s="160"/>
      <c r="AA63" s="160"/>
      <c r="AB63" s="167"/>
      <c r="AC63" s="168"/>
      <c r="AD63" s="160"/>
      <c r="AE63" s="160"/>
      <c r="AF63" s="160"/>
      <c r="AG63" s="160"/>
      <c r="AH63" s="160"/>
      <c r="AI63" s="167"/>
      <c r="AJ63" s="160"/>
      <c r="AK63" s="160"/>
      <c r="AL63" s="160"/>
    </row>
    <row r="64" spans="1:38" ht="22.5" customHeight="1" thickBot="1">
      <c r="A64" s="77">
        <f>A61+1</f>
        <v>37</v>
      </c>
      <c r="B64" s="73" t="str">
        <f>IF(A64="","",VLOOKUP(A64,データ!$B$5:$D$106,2,FALSE))</f>
        <v>大坪　祐真</v>
      </c>
      <c r="C64" s="74" t="str">
        <f>IF(A64="","",VLOOKUP(A64,データ!$B$5:$D$106,3,FALSE))</f>
        <v>久峰中</v>
      </c>
      <c r="D64" s="352"/>
      <c r="E64" s="358"/>
      <c r="F64" s="358"/>
      <c r="G64" s="359"/>
      <c r="H64" s="197" t="str">
        <f>IF(I64="","",IF(I64&gt;J64,"○","●"))</f>
        <v>○</v>
      </c>
      <c r="I64" s="48">
        <v>6</v>
      </c>
      <c r="J64" s="71">
        <v>2</v>
      </c>
      <c r="K64" s="71"/>
      <c r="L64" s="197" t="str">
        <f>IF(M64="","",IF(M64&gt;N64,"○","●"))</f>
        <v>○</v>
      </c>
      <c r="M64" s="48">
        <v>6</v>
      </c>
      <c r="N64" s="71">
        <v>2</v>
      </c>
      <c r="O64" s="71"/>
      <c r="P64" s="69">
        <f>IF(H64="","",COUNTIF(D64:O64,"○"))</f>
        <v>2</v>
      </c>
      <c r="Q64" s="70">
        <f>IF(H64="","",COUNTIF(D64:O64,"●"))</f>
        <v>0</v>
      </c>
      <c r="R64" s="360">
        <f>IF(I64="","",(I64+M64)/(I64+J64+M64+N64)+P64)</f>
        <v>2.75</v>
      </c>
      <c r="S64" s="361"/>
      <c r="T64" s="362">
        <f>IF(R64="","",RANK(R64,R64:S66))</f>
        <v>1</v>
      </c>
      <c r="U64" s="362"/>
      <c r="V64" s="198"/>
      <c r="W64" s="164"/>
      <c r="X64" s="164"/>
      <c r="Y64" s="164"/>
      <c r="Z64" s="159" t="str">
        <f>B64</f>
        <v>大坪　祐真</v>
      </c>
      <c r="AA64" s="161"/>
      <c r="AB64" s="178"/>
      <c r="AC64" s="160"/>
      <c r="AD64" s="160"/>
      <c r="AE64" s="160"/>
      <c r="AF64" s="160"/>
      <c r="AG64" s="160"/>
      <c r="AH64" s="160"/>
      <c r="AI64" s="167"/>
      <c r="AJ64" s="160"/>
      <c r="AK64" s="160"/>
      <c r="AL64" s="160"/>
    </row>
    <row r="65" spans="1:38" ht="22.5" customHeight="1" thickTop="1">
      <c r="A65" s="77">
        <f>A64+1</f>
        <v>38</v>
      </c>
      <c r="B65" s="73" t="str">
        <f>IF(A65="","",VLOOKUP(A65,データ!$B$5:$D$106,2,FALSE))</f>
        <v>鈴木　皓一朗</v>
      </c>
      <c r="C65" s="74" t="str">
        <f>IF(A65="","",VLOOKUP(A65,データ!$B$5:$D$106,3,FALSE))</f>
        <v>日向学院</v>
      </c>
      <c r="D65" s="199" t="str">
        <f>IF(H64="","",IF(H64="○","●","○"))</f>
        <v>●</v>
      </c>
      <c r="E65" s="69">
        <f>IF(J64="","",J64)</f>
        <v>2</v>
      </c>
      <c r="F65" s="70">
        <f>IF(I64="","",I64)</f>
        <v>6</v>
      </c>
      <c r="G65" s="131">
        <f>IF(K64="","",K64)</f>
      </c>
      <c r="H65" s="357"/>
      <c r="I65" s="358"/>
      <c r="J65" s="358"/>
      <c r="K65" s="359"/>
      <c r="L65" s="158" t="str">
        <f>IF(M65="","",IF(M65&gt;N65,"○","●"))</f>
        <v>●</v>
      </c>
      <c r="M65" s="69">
        <v>3</v>
      </c>
      <c r="N65" s="70">
        <v>6</v>
      </c>
      <c r="O65" s="70"/>
      <c r="P65" s="69">
        <f>IF(D65="","",COUNTIF(D65:O65,"○"))</f>
        <v>0</v>
      </c>
      <c r="Q65" s="70">
        <f>IF(D65="","",COUNTIF(D65:O65,"●"))</f>
        <v>2</v>
      </c>
      <c r="R65" s="360">
        <f>IF(E65="","",(E65+M65)/(E65+F65+M65+N65)+P65)</f>
        <v>0.29411764705882354</v>
      </c>
      <c r="S65" s="361"/>
      <c r="T65" s="362">
        <f>IF(R65="","",RANK(R65,R64:S66))</f>
        <v>3</v>
      </c>
      <c r="U65" s="362"/>
      <c r="Z65" s="160"/>
      <c r="AA65" s="160"/>
      <c r="AB65" s="160"/>
      <c r="AC65" s="160"/>
      <c r="AD65" s="160"/>
      <c r="AE65" s="160"/>
      <c r="AF65" s="160"/>
      <c r="AG65" s="160"/>
      <c r="AH65" s="160"/>
      <c r="AI65" s="167"/>
      <c r="AJ65" s="160"/>
      <c r="AK65" s="160"/>
      <c r="AL65" s="160"/>
    </row>
    <row r="66" spans="1:38" ht="22.5" customHeight="1" thickBot="1">
      <c r="A66" s="77">
        <f>A65+1</f>
        <v>39</v>
      </c>
      <c r="B66" s="45" t="str">
        <f>IF(A66="","",VLOOKUP(A66,データ!$B$5:$D$106,2,FALSE))</f>
        <v>清水　秀真</v>
      </c>
      <c r="C66" s="74" t="str">
        <f>IF(A66="","",VLOOKUP(A66,データ!$B$5:$D$106,3,FALSE))</f>
        <v>鵬翔中</v>
      </c>
      <c r="D66" s="199" t="str">
        <f>IF(L64="","",IF(L64="○","●","○"))</f>
        <v>●</v>
      </c>
      <c r="E66" s="69">
        <f>IF(N64="","",N64)</f>
        <v>2</v>
      </c>
      <c r="F66" s="70">
        <f>IF(M64="","",M64)</f>
        <v>6</v>
      </c>
      <c r="G66" s="131">
        <f>IF(O64="","",O64)</f>
      </c>
      <c r="H66" s="200" t="str">
        <f>IF(L65="","",IF(L65="○","●","○"))</f>
        <v>○</v>
      </c>
      <c r="I66" s="69">
        <f>IF(N65="","",N65)</f>
        <v>6</v>
      </c>
      <c r="J66" s="70">
        <f>IF(M65="","",M65)</f>
        <v>3</v>
      </c>
      <c r="K66" s="131">
        <f>IF(O65="","",O65)</f>
      </c>
      <c r="L66" s="357"/>
      <c r="M66" s="358"/>
      <c r="N66" s="358"/>
      <c r="O66" s="359"/>
      <c r="P66" s="69">
        <f>IF(D66="","",COUNTIF(D66:O66,"○"))</f>
        <v>1</v>
      </c>
      <c r="Q66" s="70">
        <f>IF(D66="","",COUNTIF(D66:O66,"●"))</f>
        <v>1</v>
      </c>
      <c r="R66" s="360">
        <f>IF(E66="","",(E66+I66)/(E66+F66+I66+J66)+P66)</f>
        <v>1.4705882352941178</v>
      </c>
      <c r="S66" s="361"/>
      <c r="T66" s="362">
        <f>IF(R66="","",RANK(R66,R64:S66))</f>
        <v>2</v>
      </c>
      <c r="U66" s="362"/>
      <c r="Z66" s="160"/>
      <c r="AA66" s="160"/>
      <c r="AB66" s="160"/>
      <c r="AC66" s="160"/>
      <c r="AD66" s="160"/>
      <c r="AE66" s="160"/>
      <c r="AF66" s="160"/>
      <c r="AG66" s="160"/>
      <c r="AH66" s="160"/>
      <c r="AI66" s="167"/>
      <c r="AJ66" s="188">
        <v>4</v>
      </c>
      <c r="AK66" s="164"/>
      <c r="AL66" s="164"/>
    </row>
    <row r="67" spans="14:38" ht="22.5" customHeight="1" thickTop="1">
      <c r="N67" s="396"/>
      <c r="O67" s="396"/>
      <c r="P67" s="396"/>
      <c r="Q67" s="396"/>
      <c r="R67" s="396"/>
      <c r="S67" s="397"/>
      <c r="T67" s="396"/>
      <c r="U67" s="396"/>
      <c r="Z67" s="160"/>
      <c r="AA67" s="160"/>
      <c r="AB67" s="160"/>
      <c r="AC67" s="160"/>
      <c r="AD67" s="160"/>
      <c r="AE67" s="160"/>
      <c r="AF67" s="160"/>
      <c r="AG67" s="160"/>
      <c r="AH67" s="160"/>
      <c r="AI67" s="176"/>
      <c r="AJ67" s="168">
        <v>6</v>
      </c>
      <c r="AK67" s="179" t="str">
        <f>AF76</f>
        <v>川崎徳仁</v>
      </c>
      <c r="AL67" s="160"/>
    </row>
    <row r="68" spans="1:38" ht="22.5" customHeight="1">
      <c r="A68" s="82" t="s">
        <v>30</v>
      </c>
      <c r="B68" s="72" t="s">
        <v>86</v>
      </c>
      <c r="C68" s="82" t="s">
        <v>0</v>
      </c>
      <c r="D68" s="353" t="str">
        <f>LEFT(B69,3)</f>
        <v>佐野　</v>
      </c>
      <c r="E68" s="351"/>
      <c r="F68" s="351"/>
      <c r="G68" s="362"/>
      <c r="H68" s="351" t="str">
        <f>LEFT(B70,3)</f>
        <v>深水　</v>
      </c>
      <c r="I68" s="351"/>
      <c r="J68" s="351"/>
      <c r="K68" s="362"/>
      <c r="L68" s="362" t="str">
        <f>LEFT(B71,3)</f>
        <v>山元翔</v>
      </c>
      <c r="M68" s="362"/>
      <c r="N68" s="362"/>
      <c r="O68" s="362"/>
      <c r="P68" s="362" t="s">
        <v>102</v>
      </c>
      <c r="Q68" s="362"/>
      <c r="R68" s="350" t="s">
        <v>1</v>
      </c>
      <c r="S68" s="351"/>
      <c r="T68" s="362" t="s">
        <v>103</v>
      </c>
      <c r="U68" s="362"/>
      <c r="Z68" s="160"/>
      <c r="AA68" s="160"/>
      <c r="AB68" s="160"/>
      <c r="AC68" s="160"/>
      <c r="AD68" s="160"/>
      <c r="AE68" s="160"/>
      <c r="AF68" s="160"/>
      <c r="AG68" s="160"/>
      <c r="AH68" s="160"/>
      <c r="AI68" s="176"/>
      <c r="AJ68" s="160"/>
      <c r="AK68" s="160"/>
      <c r="AL68" s="160"/>
    </row>
    <row r="69" spans="1:38" ht="22.5" customHeight="1" thickBot="1">
      <c r="A69" s="77">
        <f>A66+1</f>
        <v>40</v>
      </c>
      <c r="B69" s="73" t="str">
        <f>IF(A69="","",VLOOKUP(A69,データ!$B$5:$D$106,2,FALSE))</f>
        <v>佐野　将史</v>
      </c>
      <c r="C69" s="74" t="str">
        <f>IF(A69="","",VLOOKUP(A69,データ!$B$5:$D$106,3,FALSE))</f>
        <v>日向学院</v>
      </c>
      <c r="D69" s="352"/>
      <c r="E69" s="358"/>
      <c r="F69" s="358"/>
      <c r="G69" s="359"/>
      <c r="H69" s="197" t="str">
        <f>IF(I69="","",IF(I69&gt;J69,"○","●"))</f>
        <v>○</v>
      </c>
      <c r="I69" s="48">
        <v>6</v>
      </c>
      <c r="J69" s="71">
        <v>0</v>
      </c>
      <c r="K69" s="71"/>
      <c r="L69" s="197" t="str">
        <f>IF(M69="","",IF(M69&gt;N69,"○","●"))</f>
        <v>○</v>
      </c>
      <c r="M69" s="48">
        <v>6</v>
      </c>
      <c r="N69" s="71">
        <v>3</v>
      </c>
      <c r="O69" s="71"/>
      <c r="P69" s="69">
        <f>IF(H69="","",COUNTIF(D69:O69,"○"))</f>
        <v>2</v>
      </c>
      <c r="Q69" s="70">
        <f>IF(H69="","",COUNTIF(D69:O69,"●"))</f>
        <v>0</v>
      </c>
      <c r="R69" s="360">
        <f>IF(I69="","",(I69+M69)/(I69+J69+M69+N69)+P69)</f>
        <v>2.8</v>
      </c>
      <c r="S69" s="361"/>
      <c r="T69" s="362">
        <f>IF(R69="","",RANK(R69,R69:S71))</f>
        <v>1</v>
      </c>
      <c r="U69" s="362"/>
      <c r="V69" s="198"/>
      <c r="W69" s="164"/>
      <c r="X69" s="164"/>
      <c r="Y69" s="164"/>
      <c r="Z69" s="159" t="str">
        <f>B69</f>
        <v>佐野　将史</v>
      </c>
      <c r="AA69" s="160"/>
      <c r="AB69" s="160"/>
      <c r="AC69" s="160"/>
      <c r="AD69" s="160"/>
      <c r="AE69" s="160"/>
      <c r="AF69" s="160"/>
      <c r="AG69" s="160"/>
      <c r="AH69" s="160"/>
      <c r="AI69" s="176"/>
      <c r="AJ69" s="160"/>
      <c r="AK69" s="160"/>
      <c r="AL69" s="160"/>
    </row>
    <row r="70" spans="1:38" ht="22.5" customHeight="1" thickTop="1">
      <c r="A70" s="77">
        <f>A69+1</f>
        <v>41</v>
      </c>
      <c r="B70" s="73" t="str">
        <f>IF(A70="","",VLOOKUP(A70,データ!$B$5:$D$106,2,FALSE))</f>
        <v>深水　天翔</v>
      </c>
      <c r="C70" s="74" t="str">
        <f>IF(A70="","",VLOOKUP(A70,データ!$B$5:$D$106,3,FALSE))</f>
        <v>鵬翔中</v>
      </c>
      <c r="D70" s="199" t="str">
        <f>IF(H69="","",IF(H69="○","●","○"))</f>
        <v>●</v>
      </c>
      <c r="E70" s="69">
        <f>IF(J69="","",J69)</f>
        <v>0</v>
      </c>
      <c r="F70" s="70">
        <f>IF(I69="","",I69)</f>
        <v>6</v>
      </c>
      <c r="G70" s="131">
        <f>IF(K69="","",K69)</f>
      </c>
      <c r="H70" s="357"/>
      <c r="I70" s="358"/>
      <c r="J70" s="358"/>
      <c r="K70" s="359"/>
      <c r="L70" s="158" t="str">
        <f>IF(M70="","",IF(M70&gt;N70,"○","●"))</f>
        <v>●</v>
      </c>
      <c r="M70" s="69">
        <v>0</v>
      </c>
      <c r="N70" s="70">
        <v>6</v>
      </c>
      <c r="O70" s="70"/>
      <c r="P70" s="69">
        <f>IF(D70="","",COUNTIF(D70:O70,"○"))</f>
        <v>0</v>
      </c>
      <c r="Q70" s="70">
        <f>IF(D70="","",COUNTIF(D70:O70,"●"))</f>
        <v>2</v>
      </c>
      <c r="R70" s="360">
        <f>IF(E70="","",(E70+M70)/(E70+F70+M70+N70)+P70)</f>
        <v>0</v>
      </c>
      <c r="S70" s="361"/>
      <c r="T70" s="362">
        <f>IF(R70="","",RANK(R70,R69:S71))</f>
        <v>3</v>
      </c>
      <c r="U70" s="362"/>
      <c r="V70" s="205"/>
      <c r="W70" s="205"/>
      <c r="X70" s="205"/>
      <c r="Y70" s="205"/>
      <c r="Z70" s="173"/>
      <c r="AA70" s="171"/>
      <c r="AB70" s="192"/>
      <c r="AC70" s="160"/>
      <c r="AD70" s="160"/>
      <c r="AE70" s="160"/>
      <c r="AF70" s="160"/>
      <c r="AG70" s="160"/>
      <c r="AH70" s="160"/>
      <c r="AI70" s="176"/>
      <c r="AJ70" s="160"/>
      <c r="AK70" s="160"/>
      <c r="AL70" s="160"/>
    </row>
    <row r="71" spans="1:38" ht="22.5" customHeight="1" thickBot="1">
      <c r="A71" s="77">
        <f>A70+1</f>
        <v>42</v>
      </c>
      <c r="B71" s="45" t="str">
        <f>IF(A71="","",VLOOKUP(A71,データ!$B$5:$D$106,2,FALSE))</f>
        <v>山元翔馬</v>
      </c>
      <c r="C71" s="74" t="str">
        <f>IF(A71="","",VLOOKUP(A71,データ!$B$5:$D$106,3,FALSE))</f>
        <v>チーム村雲</v>
      </c>
      <c r="D71" s="199" t="str">
        <f>IF(L69="","",IF(L69="○","●","○"))</f>
        <v>●</v>
      </c>
      <c r="E71" s="69">
        <f>IF(N69="","",N69)</f>
        <v>3</v>
      </c>
      <c r="F71" s="70">
        <f>IF(M69="","",M69)</f>
        <v>6</v>
      </c>
      <c r="G71" s="131">
        <f>IF(O69="","",O69)</f>
      </c>
      <c r="H71" s="200" t="str">
        <f>IF(L70="","",IF(L70="○","●","○"))</f>
        <v>○</v>
      </c>
      <c r="I71" s="69">
        <f>IF(N70="","",N70)</f>
        <v>6</v>
      </c>
      <c r="J71" s="70">
        <f>IF(M70="","",M70)</f>
        <v>0</v>
      </c>
      <c r="K71" s="131">
        <f>IF(O70="","",O70)</f>
      </c>
      <c r="L71" s="357"/>
      <c r="M71" s="358"/>
      <c r="N71" s="358"/>
      <c r="O71" s="359"/>
      <c r="P71" s="69">
        <f>IF(D71="","",COUNTIF(D71:O71,"○"))</f>
        <v>1</v>
      </c>
      <c r="Q71" s="70">
        <f>IF(D71="","",COUNTIF(D71:O71,"●"))</f>
        <v>1</v>
      </c>
      <c r="R71" s="360">
        <f>IF(E71="","",(E71+I71)/(E71+F71+I71+J71)+P71)</f>
        <v>1.6</v>
      </c>
      <c r="S71" s="361"/>
      <c r="T71" s="362">
        <f>IF(R71="","",RANK(R71,R69:S71))</f>
        <v>2</v>
      </c>
      <c r="U71" s="362"/>
      <c r="Z71" s="160"/>
      <c r="AA71" s="160"/>
      <c r="AB71" s="176"/>
      <c r="AC71" s="166">
        <v>6</v>
      </c>
      <c r="AD71" s="162" t="str">
        <f>Z69</f>
        <v>佐野　将史</v>
      </c>
      <c r="AE71" s="160"/>
      <c r="AF71" s="160"/>
      <c r="AG71" s="160"/>
      <c r="AH71" s="160"/>
      <c r="AI71" s="176"/>
      <c r="AJ71" s="160"/>
      <c r="AK71" s="160"/>
      <c r="AL71" s="160"/>
    </row>
    <row r="72" spans="14:38" ht="22.5" customHeight="1" thickTop="1">
      <c r="N72" s="396"/>
      <c r="O72" s="396"/>
      <c r="P72" s="396"/>
      <c r="Q72" s="396"/>
      <c r="R72" s="396"/>
      <c r="S72" s="397"/>
      <c r="T72" s="396"/>
      <c r="U72" s="396"/>
      <c r="Z72" s="160"/>
      <c r="AA72" s="160"/>
      <c r="AB72" s="167"/>
      <c r="AC72" s="168">
        <v>4</v>
      </c>
      <c r="AD72" s="172"/>
      <c r="AE72" s="160"/>
      <c r="AF72" s="160"/>
      <c r="AG72" s="160"/>
      <c r="AH72" s="160"/>
      <c r="AI72" s="176"/>
      <c r="AJ72" s="160"/>
      <c r="AK72" s="160"/>
      <c r="AL72" s="160"/>
    </row>
    <row r="73" spans="1:38" ht="22.5" customHeight="1">
      <c r="A73" s="82" t="s">
        <v>31</v>
      </c>
      <c r="B73" s="72" t="s">
        <v>86</v>
      </c>
      <c r="C73" s="82" t="s">
        <v>0</v>
      </c>
      <c r="D73" s="353" t="str">
        <f>LEFT(B74,3)</f>
        <v>相田裕</v>
      </c>
      <c r="E73" s="351"/>
      <c r="F73" s="351"/>
      <c r="G73" s="362"/>
      <c r="H73" s="351" t="str">
        <f>LEFT(B75,3)</f>
        <v>荒田拓</v>
      </c>
      <c r="I73" s="351"/>
      <c r="J73" s="351"/>
      <c r="K73" s="362"/>
      <c r="L73" s="362" t="str">
        <f>LEFT(B76,3)</f>
        <v>松村　</v>
      </c>
      <c r="M73" s="362"/>
      <c r="N73" s="362"/>
      <c r="O73" s="362"/>
      <c r="P73" s="362" t="s">
        <v>102</v>
      </c>
      <c r="Q73" s="362"/>
      <c r="R73" s="350" t="s">
        <v>1</v>
      </c>
      <c r="S73" s="351"/>
      <c r="T73" s="362" t="s">
        <v>103</v>
      </c>
      <c r="U73" s="362"/>
      <c r="Z73" s="160"/>
      <c r="AA73" s="160"/>
      <c r="AB73" s="167"/>
      <c r="AC73" s="160"/>
      <c r="AD73" s="167"/>
      <c r="AE73" s="160"/>
      <c r="AF73" s="160"/>
      <c r="AG73" s="160"/>
      <c r="AH73" s="160"/>
      <c r="AI73" s="176"/>
      <c r="AJ73" s="160"/>
      <c r="AK73" s="160"/>
      <c r="AL73" s="160"/>
    </row>
    <row r="74" spans="1:38" ht="22.5" customHeight="1" thickBot="1">
      <c r="A74" s="77">
        <f>A71+1</f>
        <v>43</v>
      </c>
      <c r="B74" s="73" t="str">
        <f>IF(A74="","",VLOOKUP(A74,データ!$B$5:$D$106,2,FALSE))</f>
        <v>相田裕亮</v>
      </c>
      <c r="C74" s="74" t="str">
        <f>IF(A74="","",VLOOKUP(A74,データ!$B$5:$D$106,3,FALSE))</f>
        <v>高鍋西中</v>
      </c>
      <c r="D74" s="352"/>
      <c r="E74" s="358"/>
      <c r="F74" s="358"/>
      <c r="G74" s="359"/>
      <c r="H74" s="197" t="str">
        <f>IF(I74="","",IF(I74&gt;J74,"○","●"))</f>
        <v>○</v>
      </c>
      <c r="I74" s="48">
        <v>6</v>
      </c>
      <c r="J74" s="71">
        <v>1</v>
      </c>
      <c r="K74" s="71"/>
      <c r="L74" s="197" t="str">
        <f>IF(M74="","",IF(M74&gt;N74,"○","●"))</f>
        <v>○</v>
      </c>
      <c r="M74" s="48">
        <v>6</v>
      </c>
      <c r="N74" s="71">
        <v>3</v>
      </c>
      <c r="O74" s="71"/>
      <c r="P74" s="69">
        <f>IF(H74="","",COUNTIF(D74:O74,"○"))</f>
        <v>2</v>
      </c>
      <c r="Q74" s="70">
        <f>IF(H74="","",COUNTIF(D74:O74,"●"))</f>
        <v>0</v>
      </c>
      <c r="R74" s="360">
        <f>IF(I74="","",(I74+M74)/(I74+J74+M74+N74)+P74)</f>
        <v>2.75</v>
      </c>
      <c r="S74" s="361"/>
      <c r="T74" s="362">
        <f>IF(R74="","",RANK(R74,R74:S76))</f>
        <v>1</v>
      </c>
      <c r="U74" s="362"/>
      <c r="V74" s="198"/>
      <c r="W74" s="164"/>
      <c r="X74" s="164"/>
      <c r="Y74" s="164"/>
      <c r="Z74" s="159" t="str">
        <f>B74</f>
        <v>相田裕亮</v>
      </c>
      <c r="AA74" s="161"/>
      <c r="AB74" s="178"/>
      <c r="AC74" s="160"/>
      <c r="AD74" s="167"/>
      <c r="AE74" s="160"/>
      <c r="AF74" s="160"/>
      <c r="AG74" s="160"/>
      <c r="AH74" s="160"/>
      <c r="AI74" s="176"/>
      <c r="AJ74" s="160"/>
      <c r="AK74" s="160"/>
      <c r="AL74" s="160"/>
    </row>
    <row r="75" spans="1:38" ht="22.5" customHeight="1" thickBot="1" thickTop="1">
      <c r="A75" s="77">
        <f>A74+1</f>
        <v>44</v>
      </c>
      <c r="B75" s="73" t="str">
        <f>IF(A75="","",VLOOKUP(A75,データ!$B$5:$D$106,2,FALSE))</f>
        <v>荒田拓哉</v>
      </c>
      <c r="C75" s="74" t="str">
        <f>IF(A75="","",VLOOKUP(A75,データ!$B$5:$D$106,3,FALSE))</f>
        <v>チーム村雲</v>
      </c>
      <c r="D75" s="199" t="str">
        <f>IF(H74="","",IF(H74="○","●","○"))</f>
        <v>●</v>
      </c>
      <c r="E75" s="69">
        <f>IF(J74="","",J74)</f>
        <v>1</v>
      </c>
      <c r="F75" s="70">
        <f>IF(I74="","",I74)</f>
        <v>6</v>
      </c>
      <c r="G75" s="131">
        <f>IF(K74="","",K74)</f>
      </c>
      <c r="H75" s="357"/>
      <c r="I75" s="358"/>
      <c r="J75" s="358"/>
      <c r="K75" s="359"/>
      <c r="L75" s="158" t="str">
        <f>IF(M75="","",IF(M75&gt;N75,"○","●"))</f>
        <v>●</v>
      </c>
      <c r="M75" s="69">
        <v>3</v>
      </c>
      <c r="N75" s="70">
        <v>6</v>
      </c>
      <c r="O75" s="70"/>
      <c r="P75" s="69">
        <f>IF(D75="","",COUNTIF(D75:O75,"○"))</f>
        <v>0</v>
      </c>
      <c r="Q75" s="70">
        <f>IF(D75="","",COUNTIF(D75:O75,"●"))</f>
        <v>2</v>
      </c>
      <c r="R75" s="360">
        <f>IF(E75="","",(E75+M75)/(E75+F75+M75+N75)+P75)</f>
        <v>0.25</v>
      </c>
      <c r="S75" s="361"/>
      <c r="T75" s="362">
        <f>IF(R75="","",RANK(R75,R74:S76))</f>
        <v>3</v>
      </c>
      <c r="U75" s="362"/>
      <c r="X75" s="204"/>
      <c r="Z75" s="160"/>
      <c r="AA75" s="160"/>
      <c r="AB75" s="160"/>
      <c r="AC75" s="160"/>
      <c r="AD75" s="167"/>
      <c r="AE75" s="175">
        <v>0</v>
      </c>
      <c r="AF75" s="175"/>
      <c r="AG75" s="164"/>
      <c r="AH75" s="164"/>
      <c r="AI75" s="177"/>
      <c r="AJ75" s="160"/>
      <c r="AK75" s="160"/>
      <c r="AL75" s="160"/>
    </row>
    <row r="76" spans="1:38" ht="22.5" customHeight="1" thickTop="1">
      <c r="A76" s="77">
        <f>A75+1</f>
        <v>45</v>
      </c>
      <c r="B76" s="45" t="str">
        <f>IF(A76="","",VLOOKUP(A76,データ!$B$5:$D$106,2,FALSE))</f>
        <v>松村　拡明</v>
      </c>
      <c r="C76" s="74" t="str">
        <f>IF(A76="","",VLOOKUP(A76,データ!$B$5:$D$106,3,FALSE))</f>
        <v>久峰中</v>
      </c>
      <c r="D76" s="199" t="str">
        <f>IF(L74="","",IF(L74="○","●","○"))</f>
        <v>●</v>
      </c>
      <c r="E76" s="69">
        <f>IF(N74="","",N74)</f>
        <v>3</v>
      </c>
      <c r="F76" s="70">
        <f>IF(M74="","",M74)</f>
        <v>6</v>
      </c>
      <c r="G76" s="131">
        <f>IF(O74="","",O74)</f>
      </c>
      <c r="H76" s="200" t="str">
        <f>IF(L75="","",IF(L75="○","●","○"))</f>
        <v>○</v>
      </c>
      <c r="I76" s="69">
        <f>IF(N75="","",N75)</f>
        <v>6</v>
      </c>
      <c r="J76" s="70">
        <f>IF(M75="","",M75)</f>
        <v>3</v>
      </c>
      <c r="K76" s="131">
        <f>IF(O75="","",O75)</f>
      </c>
      <c r="L76" s="357"/>
      <c r="M76" s="358"/>
      <c r="N76" s="358"/>
      <c r="O76" s="359"/>
      <c r="P76" s="69">
        <f>IF(D76="","",COUNTIF(D76:O76,"○"))</f>
        <v>1</v>
      </c>
      <c r="Q76" s="70">
        <f>IF(D76="","",COUNTIF(D76:O76,"●"))</f>
        <v>1</v>
      </c>
      <c r="R76" s="360">
        <f>IF(E76="","",(E76+I76)/(E76+F76+I76+J76)+P76)</f>
        <v>1.5</v>
      </c>
      <c r="S76" s="361"/>
      <c r="T76" s="362">
        <f>IF(R76="","",RANK(R76,R74:S76))</f>
        <v>2</v>
      </c>
      <c r="U76" s="362"/>
      <c r="Z76" s="160"/>
      <c r="AA76" s="160"/>
      <c r="AB76" s="160"/>
      <c r="AC76" s="160"/>
      <c r="AD76" s="176"/>
      <c r="AE76" s="168">
        <v>6</v>
      </c>
      <c r="AF76" s="179" t="str">
        <f>Z79</f>
        <v>川崎徳仁</v>
      </c>
      <c r="AG76" s="160"/>
      <c r="AH76" s="160"/>
      <c r="AI76" s="160"/>
      <c r="AJ76" s="160"/>
      <c r="AK76" s="160"/>
      <c r="AL76" s="160"/>
    </row>
    <row r="77" spans="14:38" ht="22.5" customHeight="1">
      <c r="N77" s="396"/>
      <c r="O77" s="396"/>
      <c r="P77" s="396"/>
      <c r="Q77" s="396"/>
      <c r="R77" s="396"/>
      <c r="S77" s="397"/>
      <c r="T77" s="396"/>
      <c r="U77" s="396"/>
      <c r="Z77" s="160"/>
      <c r="AA77" s="160"/>
      <c r="AB77" s="160"/>
      <c r="AC77" s="160"/>
      <c r="AD77" s="176"/>
      <c r="AE77" s="168"/>
      <c r="AF77" s="168"/>
      <c r="AG77" s="160"/>
      <c r="AH77" s="160"/>
      <c r="AI77" s="160"/>
      <c r="AJ77" s="160"/>
      <c r="AK77" s="160"/>
      <c r="AL77" s="160"/>
    </row>
    <row r="78" spans="1:38" ht="22.5" customHeight="1">
      <c r="A78" s="82" t="s">
        <v>33</v>
      </c>
      <c r="B78" s="72" t="s">
        <v>86</v>
      </c>
      <c r="C78" s="82" t="s">
        <v>0</v>
      </c>
      <c r="D78" s="353" t="str">
        <f>LEFT(B79,3)</f>
        <v>樫村貴</v>
      </c>
      <c r="E78" s="351"/>
      <c r="F78" s="351"/>
      <c r="G78" s="362"/>
      <c r="H78" s="351" t="str">
        <f>LEFT(B80,3)</f>
        <v>外山　</v>
      </c>
      <c r="I78" s="351"/>
      <c r="J78" s="351"/>
      <c r="K78" s="362"/>
      <c r="L78" s="362" t="str">
        <f>LEFT(B81,3)</f>
        <v>川崎徳</v>
      </c>
      <c r="M78" s="362"/>
      <c r="N78" s="362"/>
      <c r="O78" s="362"/>
      <c r="P78" s="362" t="s">
        <v>102</v>
      </c>
      <c r="Q78" s="362"/>
      <c r="R78" s="350" t="s">
        <v>1</v>
      </c>
      <c r="S78" s="351"/>
      <c r="T78" s="362" t="s">
        <v>103</v>
      </c>
      <c r="U78" s="362"/>
      <c r="Z78" s="160"/>
      <c r="AA78" s="160"/>
      <c r="AB78" s="160"/>
      <c r="AC78" s="160"/>
      <c r="AD78" s="176"/>
      <c r="AE78" s="160"/>
      <c r="AF78" s="160"/>
      <c r="AG78" s="160"/>
      <c r="AH78" s="160"/>
      <c r="AI78" s="160"/>
      <c r="AJ78" s="160"/>
      <c r="AK78" s="160"/>
      <c r="AL78" s="160"/>
    </row>
    <row r="79" spans="1:38" ht="22.5" customHeight="1" thickBot="1">
      <c r="A79" s="77">
        <v>49</v>
      </c>
      <c r="B79" s="73" t="str">
        <f>IF(A79="","",VLOOKUP(A79,データ!$B$5:$D$106,2,FALSE))</f>
        <v>樫村貴也</v>
      </c>
      <c r="C79" s="74" t="str">
        <f>IF(A79="","",VLOOKUP(A79,データ!$B$5:$D$106,3,FALSE))</f>
        <v>三財中</v>
      </c>
      <c r="D79" s="352"/>
      <c r="E79" s="358"/>
      <c r="F79" s="358"/>
      <c r="G79" s="359"/>
      <c r="H79" s="197" t="str">
        <f>IF(I79="","",IF(I79&gt;J79,"○","●"))</f>
        <v>○</v>
      </c>
      <c r="I79" s="48">
        <v>6</v>
      </c>
      <c r="J79" s="71">
        <v>1</v>
      </c>
      <c r="K79" s="71"/>
      <c r="L79" s="197" t="str">
        <f>IF(M79="","",IF(M79&gt;N79,"○","●"))</f>
        <v>●</v>
      </c>
      <c r="M79" s="48">
        <v>6</v>
      </c>
      <c r="N79" s="71">
        <v>7</v>
      </c>
      <c r="O79" s="71"/>
      <c r="P79" s="69">
        <f>IF(H79="","",COUNTIF(D79:O79,"○"))</f>
        <v>1</v>
      </c>
      <c r="Q79" s="70">
        <f>IF(H79="","",COUNTIF(D79:O79,"●"))</f>
        <v>1</v>
      </c>
      <c r="R79" s="360">
        <f>IF(I79="","",(I79+M79)/(I79+J79+M79+N79)+P79)</f>
        <v>1.6</v>
      </c>
      <c r="S79" s="361"/>
      <c r="T79" s="362">
        <f>IF(R79="","",RANK(R79,R79:S81))</f>
        <v>2</v>
      </c>
      <c r="U79" s="362"/>
      <c r="V79" s="198"/>
      <c r="W79" s="164"/>
      <c r="X79" s="164"/>
      <c r="Y79" s="164"/>
      <c r="Z79" s="159" t="str">
        <f>B81</f>
        <v>川崎徳仁</v>
      </c>
      <c r="AA79" s="164"/>
      <c r="AB79" s="164"/>
      <c r="AC79" s="164"/>
      <c r="AD79" s="177"/>
      <c r="AE79" s="160"/>
      <c r="AF79" s="160"/>
      <c r="AG79" s="160"/>
      <c r="AH79" s="160"/>
      <c r="AI79" s="160"/>
      <c r="AJ79" s="160"/>
      <c r="AK79" s="160"/>
      <c r="AL79" s="160"/>
    </row>
    <row r="80" spans="1:38" ht="22.5" customHeight="1" thickTop="1">
      <c r="A80" s="77">
        <f>A79+1</f>
        <v>50</v>
      </c>
      <c r="B80" s="73" t="str">
        <f>IF(A80="","",VLOOKUP(A80,データ!$B$5:$D$106,2,FALSE))</f>
        <v>外山　直樹</v>
      </c>
      <c r="C80" s="74" t="str">
        <f>IF(A80="","",VLOOKUP(A80,データ!$B$5:$D$106,3,FALSE))</f>
        <v>鵬翔中</v>
      </c>
      <c r="D80" s="199" t="str">
        <f>IF(H79="","",IF(H79="○","●","○"))</f>
        <v>●</v>
      </c>
      <c r="E80" s="69">
        <f>IF(J79="","",J79)</f>
        <v>1</v>
      </c>
      <c r="F80" s="70">
        <f>IF(I79="","",I79)</f>
        <v>6</v>
      </c>
      <c r="G80" s="131">
        <f>IF(K79="","",K79)</f>
      </c>
      <c r="H80" s="357"/>
      <c r="I80" s="358"/>
      <c r="J80" s="358"/>
      <c r="K80" s="359"/>
      <c r="L80" s="158" t="str">
        <f>IF(M80="","",IF(M80&gt;N80,"○","●"))</f>
        <v>●</v>
      </c>
      <c r="M80" s="69">
        <v>0</v>
      </c>
      <c r="N80" s="70">
        <v>6</v>
      </c>
      <c r="O80" s="70"/>
      <c r="P80" s="69">
        <f>IF(D80="","",COUNTIF(D80:O80,"○"))</f>
        <v>0</v>
      </c>
      <c r="Q80" s="70">
        <f>IF(D80="","",COUNTIF(D80:O80,"●"))</f>
        <v>2</v>
      </c>
      <c r="R80" s="360">
        <f>IF(E80="","",(E80+M80)/(E80+F80+M80+N80)+P80)</f>
        <v>0.07692307692307693</v>
      </c>
      <c r="S80" s="361"/>
      <c r="T80" s="362">
        <f>IF(R80="","",RANK(R80,R79:S81))</f>
        <v>3</v>
      </c>
      <c r="U80" s="362"/>
      <c r="X80" s="204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</row>
    <row r="81" spans="1:38" ht="22.5" customHeight="1">
      <c r="A81" s="77">
        <f>A80+1</f>
        <v>51</v>
      </c>
      <c r="B81" s="45" t="str">
        <f>IF(A81="","",VLOOKUP(A81,データ!$B$5:$D$106,2,FALSE))</f>
        <v>川崎徳仁</v>
      </c>
      <c r="C81" s="74" t="str">
        <f>IF(A81="","",VLOOKUP(A81,データ!$B$5:$D$106,3,FALSE))</f>
        <v>チーム村雲</v>
      </c>
      <c r="D81" s="199" t="str">
        <f>IF(L79="","",IF(L79="○","●","○"))</f>
        <v>○</v>
      </c>
      <c r="E81" s="69">
        <f>IF(N79="","",N79)</f>
        <v>7</v>
      </c>
      <c r="F81" s="70">
        <f>IF(M79="","",M79)</f>
        <v>6</v>
      </c>
      <c r="G81" s="131">
        <f>IF(O79="","",O79)</f>
      </c>
      <c r="H81" s="200" t="str">
        <f>IF(L80="","",IF(L80="○","●","○"))</f>
        <v>○</v>
      </c>
      <c r="I81" s="69">
        <f>IF(N80="","",N80)</f>
        <v>6</v>
      </c>
      <c r="J81" s="70">
        <f>IF(M80="","",M80)</f>
        <v>0</v>
      </c>
      <c r="K81" s="131">
        <f>IF(O80="","",O80)</f>
      </c>
      <c r="L81" s="357"/>
      <c r="M81" s="358"/>
      <c r="N81" s="358"/>
      <c r="O81" s="359"/>
      <c r="P81" s="69">
        <f>IF(D81="","",COUNTIF(D81:O81,"○"))</f>
        <v>2</v>
      </c>
      <c r="Q81" s="70">
        <f>IF(D81="","",COUNTIF(D81:O81,"●"))</f>
        <v>0</v>
      </c>
      <c r="R81" s="360">
        <f>IF(E81="","",(E81+I81)/(E81+F81+I81+J81)+P81)</f>
        <v>2.6842105263157894</v>
      </c>
      <c r="S81" s="361"/>
      <c r="T81" s="362">
        <f>IF(R81="","",RANK(R81,R79:S81))</f>
        <v>1</v>
      </c>
      <c r="U81" s="362"/>
      <c r="V81" s="204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</row>
    <row r="82" spans="19:38" ht="22.5" customHeight="1">
      <c r="S82" s="195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</row>
    <row r="83" spans="1:38" ht="22.5" customHeight="1">
      <c r="A83" s="28" t="s">
        <v>416</v>
      </c>
      <c r="D83" s="127" t="s">
        <v>62</v>
      </c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</row>
    <row r="84" spans="14:38" ht="22.5" customHeight="1">
      <c r="N84" s="396"/>
      <c r="O84" s="396"/>
      <c r="P84" s="396"/>
      <c r="Q84" s="396"/>
      <c r="R84" s="396"/>
      <c r="S84" s="397"/>
      <c r="T84" s="396"/>
      <c r="U84" s="396"/>
      <c r="V84" s="204"/>
      <c r="W84" s="204"/>
      <c r="Y84" s="204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</row>
    <row r="85" spans="1:38" ht="22.5" customHeight="1">
      <c r="A85" s="82" t="s">
        <v>34</v>
      </c>
      <c r="B85" s="72" t="s">
        <v>86</v>
      </c>
      <c r="C85" s="82" t="s">
        <v>0</v>
      </c>
      <c r="D85" s="353" t="str">
        <f>LEFT(B86,3)</f>
        <v>坂田直</v>
      </c>
      <c r="E85" s="351"/>
      <c r="F85" s="351"/>
      <c r="G85" s="362"/>
      <c r="H85" s="351" t="str">
        <f>LEFT(B87,3)</f>
        <v>大村　</v>
      </c>
      <c r="I85" s="351"/>
      <c r="J85" s="351"/>
      <c r="K85" s="362"/>
      <c r="L85" s="362" t="str">
        <f>LEFT(B88,3)</f>
        <v>木村　</v>
      </c>
      <c r="M85" s="362"/>
      <c r="N85" s="362"/>
      <c r="O85" s="362"/>
      <c r="P85" s="350" t="str">
        <f>LEFT(B89,3)</f>
        <v>手島　</v>
      </c>
      <c r="Q85" s="409"/>
      <c r="R85" s="409"/>
      <c r="S85" s="351"/>
      <c r="T85" s="362" t="s">
        <v>102</v>
      </c>
      <c r="U85" s="362"/>
      <c r="V85" s="350" t="s">
        <v>1</v>
      </c>
      <c r="W85" s="351"/>
      <c r="X85" s="362" t="s">
        <v>103</v>
      </c>
      <c r="Y85" s="362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</row>
    <row r="86" spans="1:38" ht="22.5" customHeight="1" thickBot="1">
      <c r="A86" s="77">
        <v>52</v>
      </c>
      <c r="B86" s="73" t="str">
        <f>IF(A86="","",VLOOKUP(A86,データ!$B$5:$D$106,2,FALSE))</f>
        <v>坂田直紀</v>
      </c>
      <c r="C86" s="74" t="str">
        <f>IF(A86="","",VLOOKUP(A86,データ!$B$5:$D$106,3,FALSE))</f>
        <v>高鍋西中</v>
      </c>
      <c r="D86" s="408"/>
      <c r="E86" s="402"/>
      <c r="F86" s="402"/>
      <c r="G86" s="403"/>
      <c r="H86" s="75" t="str">
        <f>IF(I86="","",IF(I86&gt;J86,"○","●"))</f>
        <v>○</v>
      </c>
      <c r="I86" s="48">
        <v>6</v>
      </c>
      <c r="J86" s="71">
        <v>4</v>
      </c>
      <c r="K86" s="75"/>
      <c r="L86" s="75" t="str">
        <f>IF(M86="","",IF(M86&gt;N86,"○","●"))</f>
        <v>○</v>
      </c>
      <c r="M86" s="48">
        <v>6</v>
      </c>
      <c r="N86" s="71">
        <v>0</v>
      </c>
      <c r="O86" s="75"/>
      <c r="P86" s="75" t="str">
        <f>IF(Q86="","",IF(Q86&gt;R86,"○","●"))</f>
        <v>○</v>
      </c>
      <c r="Q86" s="48">
        <v>6</v>
      </c>
      <c r="R86" s="71">
        <v>4</v>
      </c>
      <c r="S86" s="75"/>
      <c r="T86" s="48">
        <f>IF(H86="","",COUNTIF(D86:S86,"○"))</f>
        <v>3</v>
      </c>
      <c r="U86" s="71">
        <f>IF(H86="","",COUNTIF(D86:S86,"●"))</f>
        <v>0</v>
      </c>
      <c r="V86" s="404">
        <f>IF(I86="","",(I86+M86+Q86)/(I86+J86+M86+N86+Q86+R86)+T86)</f>
        <v>3.6923076923076925</v>
      </c>
      <c r="W86" s="405"/>
      <c r="X86" s="406">
        <f>IF(V86="","",RANK(V86,V86:W89))</f>
        <v>1</v>
      </c>
      <c r="Y86" s="407"/>
      <c r="Z86" s="206" t="str">
        <f>B86</f>
        <v>坂田直紀</v>
      </c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</row>
    <row r="87" spans="1:38" ht="22.5" customHeight="1" thickTop="1">
      <c r="A87" s="77">
        <f>A86+1</f>
        <v>53</v>
      </c>
      <c r="B87" s="73" t="str">
        <f>IF(A87="","",VLOOKUP(A87,データ!$B$5:$D$106,2,FALSE))</f>
        <v>大村　健</v>
      </c>
      <c r="C87" s="74" t="str">
        <f>IF(A87="","",VLOOKUP(A87,データ!$B$5:$D$106,3,FALSE))</f>
        <v>シーガイアＪｒ</v>
      </c>
      <c r="D87" s="76" t="str">
        <f>IF(H86="","",IF(H86="○","●","○"))</f>
        <v>●</v>
      </c>
      <c r="E87" s="48">
        <f>IF(J86="","",J86)</f>
        <v>4</v>
      </c>
      <c r="F87" s="71">
        <f>IF(I86="","",I86)</f>
        <v>6</v>
      </c>
      <c r="G87" s="75">
        <f>IF(K86="","",K86)</f>
      </c>
      <c r="H87" s="401"/>
      <c r="I87" s="402"/>
      <c r="J87" s="402"/>
      <c r="K87" s="403"/>
      <c r="L87" s="75" t="str">
        <f>IF(M87="","",IF(M87&gt;N87,"○","●"))</f>
        <v>○</v>
      </c>
      <c r="M87" s="48">
        <v>6</v>
      </c>
      <c r="N87" s="71">
        <v>1</v>
      </c>
      <c r="O87" s="75"/>
      <c r="P87" s="75" t="str">
        <f>IF(Q87="","",IF(Q87&gt;R87,"○","●"))</f>
        <v>○</v>
      </c>
      <c r="Q87" s="48">
        <v>6</v>
      </c>
      <c r="R87" s="71">
        <v>1</v>
      </c>
      <c r="S87" s="75"/>
      <c r="T87" s="48">
        <f>IF(D87="","",COUNTIF(D87:S87,"○"))</f>
        <v>2</v>
      </c>
      <c r="U87" s="71">
        <f>IF(D87="","",COUNTIF(D87:S87,"●"))</f>
        <v>1</v>
      </c>
      <c r="V87" s="404">
        <f>IF(E87="","",(E87+M87+Q87)/(E87+F87+M87+N87+Q87+R87)+T87)</f>
        <v>2.6666666666666665</v>
      </c>
      <c r="W87" s="405"/>
      <c r="X87" s="406">
        <f>IF(V87="","",RANK(V87,V86:W89))</f>
        <v>2</v>
      </c>
      <c r="Y87" s="407"/>
      <c r="Z87" s="160"/>
      <c r="AA87" s="173"/>
      <c r="AB87" s="174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</row>
    <row r="88" spans="1:38" ht="22.5" customHeight="1">
      <c r="A88" s="77">
        <f>A87+1</f>
        <v>54</v>
      </c>
      <c r="B88" s="45" t="str">
        <f>IF(A88="","",VLOOKUP(A88,データ!$B$5:$D$106,2,FALSE))</f>
        <v>木村　拓</v>
      </c>
      <c r="C88" s="74" t="str">
        <f>IF(A88="","",VLOOKUP(A88,データ!$B$5:$D$106,3,FALSE))</f>
        <v>鵬翔中</v>
      </c>
      <c r="D88" s="76" t="str">
        <f>IF(L86="","",IF(L86="○","●","○"))</f>
        <v>●</v>
      </c>
      <c r="E88" s="69">
        <f>IF(N86="","",N86)</f>
        <v>0</v>
      </c>
      <c r="F88" s="70">
        <f>IF(M86="","",M86)</f>
        <v>6</v>
      </c>
      <c r="G88" s="77">
        <f>IF(O86="","",O86)</f>
      </c>
      <c r="H88" s="77" t="str">
        <f>IF(L87="","",IF(L87="○","●","○"))</f>
        <v>●</v>
      </c>
      <c r="I88" s="69">
        <f>IF(N87="","",N87)</f>
        <v>1</v>
      </c>
      <c r="J88" s="70">
        <f>IF(M87="","",M87)</f>
        <v>6</v>
      </c>
      <c r="K88" s="75">
        <f>IF(O87="","",O87)</f>
      </c>
      <c r="L88" s="401"/>
      <c r="M88" s="402"/>
      <c r="N88" s="402"/>
      <c r="O88" s="403"/>
      <c r="P88" s="75" t="str">
        <f>IF(Q88="","",IF(Q88&gt;R88,"○","●"))</f>
        <v>●</v>
      </c>
      <c r="Q88" s="48">
        <v>0</v>
      </c>
      <c r="R88" s="71">
        <v>6</v>
      </c>
      <c r="S88" s="75"/>
      <c r="T88" s="48">
        <f>IF(D88="","",COUNTIF(D88:S88,"○"))</f>
        <v>0</v>
      </c>
      <c r="U88" s="71">
        <f>IF(D88="","",COUNTIF(D88:S88,"●"))</f>
        <v>3</v>
      </c>
      <c r="V88" s="404">
        <f>IF(E88="","",(E88+I88+Q88)/(E88+F88+I88+J88+Q88+R88)+T88)</f>
        <v>0.05263157894736842</v>
      </c>
      <c r="W88" s="405"/>
      <c r="X88" s="406">
        <f>IF(V88="","",RANK(V88,V86:W89))</f>
        <v>4</v>
      </c>
      <c r="Y88" s="407"/>
      <c r="Z88" s="160"/>
      <c r="AA88" s="160"/>
      <c r="AB88" s="167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</row>
    <row r="89" spans="1:38" ht="22.5" customHeight="1" thickBot="1">
      <c r="A89" s="77">
        <f>A88+1</f>
        <v>55</v>
      </c>
      <c r="B89" s="45" t="str">
        <f>IF(A89="","",VLOOKUP(A89,データ!$B$5:$D$106,2,FALSE))</f>
        <v>手島　佑輔</v>
      </c>
      <c r="C89" s="74" t="str">
        <f>IF(A89="","",VLOOKUP(A89,データ!$B$5:$D$106,3,FALSE))</f>
        <v>飛江田Jr</v>
      </c>
      <c r="D89" s="78" t="str">
        <f>IF(P86="","",IF(P86="○","●","○"))</f>
        <v>●</v>
      </c>
      <c r="E89" s="79">
        <f>IF(R86="","",R86)</f>
        <v>4</v>
      </c>
      <c r="F89" s="80">
        <f>IF(Q86="","",Q86)</f>
        <v>6</v>
      </c>
      <c r="G89" s="81">
        <f>IF(S86="","",S86)</f>
      </c>
      <c r="H89" s="81" t="str">
        <f>IF(P87="","",IF(P87="○","●","○"))</f>
        <v>●</v>
      </c>
      <c r="I89" s="79">
        <f>IF(R87="","",R87)</f>
        <v>1</v>
      </c>
      <c r="J89" s="80">
        <f>IF(Q87="","",Q87)</f>
        <v>6</v>
      </c>
      <c r="K89" s="77">
        <f>IF(S87="","",S87)</f>
      </c>
      <c r="L89" s="77" t="str">
        <f>IF(P88="","",IF(P88="○","●","○"))</f>
        <v>○</v>
      </c>
      <c r="M89" s="69">
        <f>IF(R88="","",R88)</f>
        <v>6</v>
      </c>
      <c r="N89" s="70">
        <f>IF(Q88="","",Q88)</f>
        <v>0</v>
      </c>
      <c r="O89" s="77">
        <f>IF(S88="","",S88)</f>
      </c>
      <c r="P89" s="357"/>
      <c r="Q89" s="358"/>
      <c r="R89" s="358"/>
      <c r="S89" s="359"/>
      <c r="T89" s="69">
        <f>IF(D89="","",COUNTIF(D89:S89,"○"))</f>
        <v>1</v>
      </c>
      <c r="U89" s="70">
        <f>IF(D89="","",COUNTIF(D89:S89,"●"))</f>
        <v>2</v>
      </c>
      <c r="V89" s="399">
        <f>IF(E89="","",(E89+I89+M89)/(E89+F89+I89+J89+M89+N89)+T89)</f>
        <v>1.4782608695652173</v>
      </c>
      <c r="W89" s="400"/>
      <c r="X89" s="350">
        <f>IF(V89="","",RANK(V89,V86:W89))</f>
        <v>3</v>
      </c>
      <c r="Y89" s="351"/>
      <c r="Z89" s="160"/>
      <c r="AA89" s="160"/>
      <c r="AB89" s="167"/>
      <c r="AC89" s="207">
        <v>2</v>
      </c>
      <c r="AD89" s="179" t="str">
        <f>Z92</f>
        <v>広瀬　展樹</v>
      </c>
      <c r="AE89" s="160"/>
      <c r="AF89" s="160"/>
      <c r="AG89" s="160"/>
      <c r="AH89" s="160"/>
      <c r="AI89" s="160"/>
      <c r="AJ89" s="160"/>
      <c r="AK89" s="160"/>
      <c r="AL89" s="160"/>
    </row>
    <row r="90" spans="14:38" ht="22.5" customHeight="1" thickTop="1">
      <c r="N90" s="396"/>
      <c r="O90" s="396"/>
      <c r="P90" s="396"/>
      <c r="Q90" s="396"/>
      <c r="R90" s="396"/>
      <c r="S90" s="397"/>
      <c r="T90" s="396"/>
      <c r="U90" s="396"/>
      <c r="Z90" s="160"/>
      <c r="AA90" s="160"/>
      <c r="AB90" s="176"/>
      <c r="AC90" s="185">
        <v>6</v>
      </c>
      <c r="AD90" s="192"/>
      <c r="AE90" s="160"/>
      <c r="AF90" s="160"/>
      <c r="AG90" s="160"/>
      <c r="AH90" s="160"/>
      <c r="AI90" s="160"/>
      <c r="AJ90" s="160"/>
      <c r="AK90" s="160"/>
      <c r="AL90" s="160"/>
    </row>
    <row r="91" spans="1:38" ht="22.5" customHeight="1">
      <c r="A91" s="82" t="s">
        <v>27</v>
      </c>
      <c r="B91" s="72" t="s">
        <v>86</v>
      </c>
      <c r="C91" s="82" t="s">
        <v>0</v>
      </c>
      <c r="D91" s="353" t="str">
        <f>LEFT(B92,3)</f>
        <v>広瀬　</v>
      </c>
      <c r="E91" s="351"/>
      <c r="F91" s="351"/>
      <c r="G91" s="362"/>
      <c r="H91" s="351" t="str">
        <f>LEFT(B93,3)</f>
        <v>鬼ヶ原</v>
      </c>
      <c r="I91" s="351"/>
      <c r="J91" s="351"/>
      <c r="K91" s="362"/>
      <c r="L91" s="362" t="str">
        <f>LEFT(B94,3)</f>
        <v>成合太</v>
      </c>
      <c r="M91" s="362"/>
      <c r="N91" s="362"/>
      <c r="O91" s="362"/>
      <c r="P91" s="362" t="s">
        <v>102</v>
      </c>
      <c r="Q91" s="362"/>
      <c r="R91" s="350" t="s">
        <v>1</v>
      </c>
      <c r="S91" s="351"/>
      <c r="T91" s="362" t="s">
        <v>103</v>
      </c>
      <c r="U91" s="362"/>
      <c r="Z91" s="160"/>
      <c r="AA91" s="160"/>
      <c r="AB91" s="176"/>
      <c r="AC91" s="160"/>
      <c r="AD91" s="176"/>
      <c r="AE91" s="160"/>
      <c r="AF91" s="160"/>
      <c r="AG91" s="160"/>
      <c r="AH91" s="160"/>
      <c r="AI91" s="160"/>
      <c r="AJ91" s="160"/>
      <c r="AK91" s="160"/>
      <c r="AL91" s="160"/>
    </row>
    <row r="92" spans="1:38" ht="22.5" customHeight="1" thickBot="1">
      <c r="A92" s="77">
        <v>56</v>
      </c>
      <c r="B92" s="73" t="str">
        <f>IF(A92="","",VLOOKUP(A92,データ!$B$5:$D$106,2,FALSE))</f>
        <v>広瀬　展樹</v>
      </c>
      <c r="C92" s="74" t="str">
        <f>IF(A92="","",VLOOKUP(A92,データ!$B$5:$D$106,3,FALSE))</f>
        <v>清武Jr</v>
      </c>
      <c r="D92" s="352"/>
      <c r="E92" s="358"/>
      <c r="F92" s="358"/>
      <c r="G92" s="359"/>
      <c r="H92" s="197" t="str">
        <f>IF(I92="","",IF(I92&gt;J92,"○","●"))</f>
        <v>○</v>
      </c>
      <c r="I92" s="48">
        <v>6</v>
      </c>
      <c r="J92" s="71">
        <v>0</v>
      </c>
      <c r="K92" s="71"/>
      <c r="L92" s="197" t="str">
        <f>IF(M92="","",IF(M92&gt;N92,"○","●"))</f>
        <v>○</v>
      </c>
      <c r="M92" s="48">
        <v>6</v>
      </c>
      <c r="N92" s="71">
        <v>0</v>
      </c>
      <c r="O92" s="71"/>
      <c r="P92" s="69">
        <f>IF(H92="","",COUNTIF(D92:O92,"○"))</f>
        <v>2</v>
      </c>
      <c r="Q92" s="70">
        <f>IF(H92="","",COUNTIF(D92:O92,"●"))</f>
        <v>0</v>
      </c>
      <c r="R92" s="360">
        <f>IF(I92="","",(I92+M92)/(I92+J92+M92+N92)+P92)</f>
        <v>3</v>
      </c>
      <c r="S92" s="361"/>
      <c r="T92" s="398">
        <f>IF(R92="","",RANK(R92,R92:S94))</f>
        <v>1</v>
      </c>
      <c r="U92" s="398"/>
      <c r="V92" s="198"/>
      <c r="W92" s="164"/>
      <c r="X92" s="164"/>
      <c r="Y92" s="164"/>
      <c r="Z92" s="159" t="str">
        <f>B92</f>
        <v>広瀬　展樹</v>
      </c>
      <c r="AA92" s="164"/>
      <c r="AB92" s="177"/>
      <c r="AC92" s="160"/>
      <c r="AD92" s="176"/>
      <c r="AE92" s="160"/>
      <c r="AF92" s="160"/>
      <c r="AG92" s="160"/>
      <c r="AH92" s="160"/>
      <c r="AI92" s="160"/>
      <c r="AJ92" s="160"/>
      <c r="AK92" s="160"/>
      <c r="AL92" s="160"/>
    </row>
    <row r="93" spans="1:38" ht="22.5" customHeight="1" thickTop="1">
      <c r="A93" s="77">
        <f>A92+1</f>
        <v>57</v>
      </c>
      <c r="B93" s="73" t="str">
        <f>IF(A93="","",VLOOKUP(A93,データ!$B$5:$D$106,2,FALSE))</f>
        <v>鬼ヶ原　圭祐</v>
      </c>
      <c r="C93" s="74" t="str">
        <f>IF(A93="","",VLOOKUP(A93,データ!$B$5:$D$106,3,FALSE))</f>
        <v>日向学院</v>
      </c>
      <c r="D93" s="199" t="str">
        <f>IF(H92="","",IF(H92="○","●","○"))</f>
        <v>●</v>
      </c>
      <c r="E93" s="69">
        <f>IF(J92="","",J92)</f>
        <v>0</v>
      </c>
      <c r="F93" s="70">
        <f>IF(I92="","",I92)</f>
        <v>6</v>
      </c>
      <c r="G93" s="131">
        <f>IF(K92="","",K92)</f>
      </c>
      <c r="H93" s="357"/>
      <c r="I93" s="358"/>
      <c r="J93" s="358"/>
      <c r="K93" s="359"/>
      <c r="L93" s="158" t="str">
        <f>IF(M93="","",IF(M93&gt;N93,"○","●"))</f>
        <v>○</v>
      </c>
      <c r="M93" s="69">
        <v>6</v>
      </c>
      <c r="N93" s="70">
        <v>2</v>
      </c>
      <c r="O93" s="70"/>
      <c r="P93" s="69">
        <f>IF(D93="","",COUNTIF(D93:O93,"○"))</f>
        <v>1</v>
      </c>
      <c r="Q93" s="70">
        <f>IF(D93="","",COUNTIF(D93:O93,"●"))</f>
        <v>1</v>
      </c>
      <c r="R93" s="360">
        <f>IF(E93="","",(E93+M93)/(E93+F93+M93+N93)+P93)</f>
        <v>1.4285714285714286</v>
      </c>
      <c r="S93" s="361"/>
      <c r="T93" s="398">
        <f>IF(R93="","",RANK(R93,R92:S94))</f>
        <v>2</v>
      </c>
      <c r="U93" s="398"/>
      <c r="Z93" s="160"/>
      <c r="AA93" s="160"/>
      <c r="AB93" s="160"/>
      <c r="AC93" s="160"/>
      <c r="AD93" s="176"/>
      <c r="AE93" s="160"/>
      <c r="AF93" s="160"/>
      <c r="AG93" s="160"/>
      <c r="AH93" s="160"/>
      <c r="AI93" s="160"/>
      <c r="AJ93" s="160"/>
      <c r="AK93" s="160"/>
      <c r="AL93" s="160"/>
    </row>
    <row r="94" spans="1:38" ht="22.5" customHeight="1" thickBot="1">
      <c r="A94" s="77">
        <f>A93+1</f>
        <v>58</v>
      </c>
      <c r="B94" s="45" t="str">
        <f>IF(A94="","",VLOOKUP(A94,データ!$B$5:$D$106,2,FALSE))</f>
        <v>成合太彰</v>
      </c>
      <c r="C94" s="74" t="str">
        <f>IF(A94="","",VLOOKUP(A94,データ!$B$5:$D$106,3,FALSE))</f>
        <v>三財中</v>
      </c>
      <c r="D94" s="199" t="str">
        <f>IF(L92="","",IF(L92="○","●","○"))</f>
        <v>●</v>
      </c>
      <c r="E94" s="69">
        <f>IF(N92="","",N92)</f>
        <v>0</v>
      </c>
      <c r="F94" s="70">
        <f>IF(M92="","",M92)</f>
        <v>6</v>
      </c>
      <c r="G94" s="131">
        <f>IF(O92="","",O92)</f>
      </c>
      <c r="H94" s="200" t="str">
        <f>IF(L93="","",IF(L93="○","●","○"))</f>
        <v>●</v>
      </c>
      <c r="I94" s="69">
        <f>IF(N93="","",N93)</f>
        <v>2</v>
      </c>
      <c r="J94" s="70">
        <f>IF(M93="","",M93)</f>
        <v>6</v>
      </c>
      <c r="K94" s="131">
        <f>IF(O93="","",O93)</f>
      </c>
      <c r="L94" s="357"/>
      <c r="M94" s="358"/>
      <c r="N94" s="358"/>
      <c r="O94" s="359"/>
      <c r="P94" s="69">
        <f>IF(D94="","",COUNTIF(D94:O94,"○"))</f>
        <v>0</v>
      </c>
      <c r="Q94" s="70">
        <f>IF(D94="","",COUNTIF(D94:O94,"●"))</f>
        <v>2</v>
      </c>
      <c r="R94" s="360">
        <f>IF(E94="","",(E94+I94)/(E94+F94+I94+J94)+P94)</f>
        <v>0.14285714285714285</v>
      </c>
      <c r="S94" s="361"/>
      <c r="T94" s="398">
        <f>IF(R94="","",RANK(R94,R92:S94))</f>
        <v>3</v>
      </c>
      <c r="U94" s="398"/>
      <c r="Z94" s="160"/>
      <c r="AA94" s="160"/>
      <c r="AB94" s="160"/>
      <c r="AC94" s="160"/>
      <c r="AD94" s="176"/>
      <c r="AE94" s="166">
        <v>6</v>
      </c>
      <c r="AF94" s="162" t="str">
        <f>AD89</f>
        <v>広瀬　展樹</v>
      </c>
      <c r="AG94" s="164"/>
      <c r="AH94" s="164"/>
      <c r="AI94" s="164"/>
      <c r="AJ94" s="160"/>
      <c r="AK94" s="160"/>
      <c r="AL94" s="160"/>
    </row>
    <row r="95" spans="14:38" ht="22.5" customHeight="1" thickTop="1">
      <c r="N95" s="396"/>
      <c r="O95" s="396"/>
      <c r="P95" s="396"/>
      <c r="Q95" s="396"/>
      <c r="R95" s="396"/>
      <c r="S95" s="397"/>
      <c r="T95" s="396"/>
      <c r="U95" s="396"/>
      <c r="Z95" s="160"/>
      <c r="AA95" s="160"/>
      <c r="AB95" s="160"/>
      <c r="AC95" s="160"/>
      <c r="AD95" s="167"/>
      <c r="AE95" s="168">
        <v>4</v>
      </c>
      <c r="AF95" s="160"/>
      <c r="AG95" s="160"/>
      <c r="AH95" s="160"/>
      <c r="AI95" s="167"/>
      <c r="AJ95" s="160"/>
      <c r="AK95" s="160"/>
      <c r="AL95" s="160"/>
    </row>
    <row r="96" spans="1:38" ht="22.5" customHeight="1">
      <c r="A96" s="82" t="s">
        <v>28</v>
      </c>
      <c r="B96" s="72" t="s">
        <v>86</v>
      </c>
      <c r="C96" s="82" t="s">
        <v>0</v>
      </c>
      <c r="D96" s="353" t="str">
        <f>LEFT(B97,3)</f>
        <v>友清　</v>
      </c>
      <c r="E96" s="351"/>
      <c r="F96" s="351"/>
      <c r="G96" s="362"/>
      <c r="H96" s="351" t="str">
        <f>LEFT(B98,3)</f>
        <v>丸山晶</v>
      </c>
      <c r="I96" s="351"/>
      <c r="J96" s="351"/>
      <c r="K96" s="362"/>
      <c r="L96" s="362" t="str">
        <f>LEFT(B99,3)</f>
        <v>岡本　</v>
      </c>
      <c r="M96" s="362"/>
      <c r="N96" s="362"/>
      <c r="O96" s="362"/>
      <c r="P96" s="362" t="s">
        <v>102</v>
      </c>
      <c r="Q96" s="362"/>
      <c r="R96" s="350" t="s">
        <v>1</v>
      </c>
      <c r="S96" s="351"/>
      <c r="T96" s="362" t="s">
        <v>103</v>
      </c>
      <c r="U96" s="362"/>
      <c r="Z96" s="160"/>
      <c r="AA96" s="160"/>
      <c r="AB96" s="160"/>
      <c r="AC96" s="160"/>
      <c r="AD96" s="167"/>
      <c r="AE96" s="160"/>
      <c r="AF96" s="160"/>
      <c r="AG96" s="160"/>
      <c r="AH96" s="160"/>
      <c r="AI96" s="167"/>
      <c r="AJ96" s="160"/>
      <c r="AK96" s="160"/>
      <c r="AL96" s="160"/>
    </row>
    <row r="97" spans="1:38" ht="22.5" customHeight="1" thickBot="1">
      <c r="A97" s="77">
        <f>A94+1</f>
        <v>59</v>
      </c>
      <c r="B97" s="73" t="str">
        <f>IF(A97="","",VLOOKUP(A97,データ!$B$5:$D$106,2,FALSE))</f>
        <v>友清　飛海</v>
      </c>
      <c r="C97" s="74" t="str">
        <f>IF(A97="","",VLOOKUP(A97,データ!$B$5:$D$106,3,FALSE))</f>
        <v>宮崎西高附属中</v>
      </c>
      <c r="D97" s="352"/>
      <c r="E97" s="358"/>
      <c r="F97" s="358"/>
      <c r="G97" s="359"/>
      <c r="H97" s="197" t="str">
        <f>IF(I97="","",IF(I97&gt;J97,"○","●"))</f>
        <v>○</v>
      </c>
      <c r="I97" s="48">
        <v>6</v>
      </c>
      <c r="J97" s="71">
        <v>3</v>
      </c>
      <c r="K97" s="71"/>
      <c r="L97" s="197" t="str">
        <f>IF(M97="","",IF(M97&gt;N97,"○","●"))</f>
        <v>●</v>
      </c>
      <c r="M97" s="48">
        <v>1</v>
      </c>
      <c r="N97" s="71">
        <v>6</v>
      </c>
      <c r="O97" s="71"/>
      <c r="P97" s="69">
        <f>IF(H97="","",COUNTIF(D97:O97,"○"))</f>
        <v>1</v>
      </c>
      <c r="Q97" s="70">
        <f>IF(H97="","",COUNTIF(D97:O97,"●"))</f>
        <v>1</v>
      </c>
      <c r="R97" s="360">
        <f>IF(I97="","",(I97+M97)/(I97+J97+M97+N97)+P97)</f>
        <v>1.4375</v>
      </c>
      <c r="S97" s="361"/>
      <c r="T97" s="398">
        <f>IF(R97="","",RANK(R97,R97:S99))</f>
        <v>2</v>
      </c>
      <c r="U97" s="398"/>
      <c r="V97" s="198"/>
      <c r="W97" s="164"/>
      <c r="X97" s="164"/>
      <c r="Y97" s="164"/>
      <c r="Z97" s="159" t="str">
        <f>B99</f>
        <v>岡本　裕佐</v>
      </c>
      <c r="AA97" s="160"/>
      <c r="AB97" s="160"/>
      <c r="AC97" s="160"/>
      <c r="AD97" s="167"/>
      <c r="AE97" s="160"/>
      <c r="AF97" s="160"/>
      <c r="AG97" s="160"/>
      <c r="AH97" s="160"/>
      <c r="AI97" s="167"/>
      <c r="AJ97" s="160"/>
      <c r="AK97" s="160"/>
      <c r="AL97" s="160"/>
    </row>
    <row r="98" spans="1:38" ht="22.5" customHeight="1" thickTop="1">
      <c r="A98" s="77">
        <f>A97+1</f>
        <v>60</v>
      </c>
      <c r="B98" s="73" t="str">
        <f>IF(A98="","",VLOOKUP(A98,データ!$B$5:$D$106,2,FALSE))</f>
        <v>丸山晶弘</v>
      </c>
      <c r="C98" s="74" t="str">
        <f>IF(A98="","",VLOOKUP(A98,データ!$B$5:$D$106,3,FALSE))</f>
        <v>高鍋西中</v>
      </c>
      <c r="D98" s="199" t="str">
        <f>IF(H97="","",IF(H97="○","●","○"))</f>
        <v>●</v>
      </c>
      <c r="E98" s="69">
        <f>IF(J97="","",J97)</f>
        <v>3</v>
      </c>
      <c r="F98" s="70">
        <f>IF(I97="","",I97)</f>
        <v>6</v>
      </c>
      <c r="G98" s="131">
        <f>IF(K97="","",K97)</f>
      </c>
      <c r="H98" s="357"/>
      <c r="I98" s="358"/>
      <c r="J98" s="358"/>
      <c r="K98" s="359"/>
      <c r="L98" s="158" t="str">
        <f>IF(M98="","",IF(M98&gt;N98,"○","●"))</f>
        <v>●</v>
      </c>
      <c r="M98" s="69">
        <v>3</v>
      </c>
      <c r="N98" s="70">
        <v>6</v>
      </c>
      <c r="O98" s="70"/>
      <c r="P98" s="69">
        <f>IF(D98="","",COUNTIF(D98:O98,"○"))</f>
        <v>0</v>
      </c>
      <c r="Q98" s="70">
        <f>IF(D98="","",COUNTIF(D98:O98,"●"))</f>
        <v>2</v>
      </c>
      <c r="R98" s="360">
        <f>IF(E98="","",(E98+M98)/(E98+F98+M98+N98)+P98)</f>
        <v>0.3333333333333333</v>
      </c>
      <c r="S98" s="361"/>
      <c r="T98" s="398">
        <f>IF(R98="","",RANK(R98,R97:S99))</f>
        <v>3</v>
      </c>
      <c r="U98" s="398"/>
      <c r="V98" s="205"/>
      <c r="W98" s="205"/>
      <c r="X98" s="205"/>
      <c r="Y98" s="205"/>
      <c r="Z98" s="173"/>
      <c r="AA98" s="173"/>
      <c r="AB98" s="174"/>
      <c r="AC98" s="160"/>
      <c r="AD98" s="167"/>
      <c r="AE98" s="160"/>
      <c r="AF98" s="160"/>
      <c r="AG98" s="160"/>
      <c r="AH98" s="160"/>
      <c r="AI98" s="167"/>
      <c r="AJ98" s="160"/>
      <c r="AK98" s="160"/>
      <c r="AL98" s="160"/>
    </row>
    <row r="99" spans="1:38" ht="22.5" customHeight="1">
      <c r="A99" s="77">
        <f>A98+1</f>
        <v>61</v>
      </c>
      <c r="B99" s="45" t="str">
        <f>IF(A99="","",VLOOKUP(A99,データ!$B$5:$D$106,2,FALSE))</f>
        <v>岡本　裕佐</v>
      </c>
      <c r="C99" s="74" t="str">
        <f>IF(A99="","",VLOOKUP(A99,データ!$B$5:$D$106,3,FALSE))</f>
        <v>日向学院</v>
      </c>
      <c r="D99" s="199" t="str">
        <f>IF(L97="","",IF(L97="○","●","○"))</f>
        <v>○</v>
      </c>
      <c r="E99" s="69">
        <f>IF(N97="","",N97)</f>
        <v>6</v>
      </c>
      <c r="F99" s="70">
        <f>IF(M97="","",M97)</f>
        <v>1</v>
      </c>
      <c r="G99" s="131">
        <f>IF(O97="","",O97)</f>
      </c>
      <c r="H99" s="200" t="str">
        <f>IF(L98="","",IF(L98="○","●","○"))</f>
        <v>○</v>
      </c>
      <c r="I99" s="69">
        <f>IF(N98="","",N98)</f>
        <v>6</v>
      </c>
      <c r="J99" s="70">
        <f>IF(M98="","",M98)</f>
        <v>3</v>
      </c>
      <c r="K99" s="131">
        <f>IF(O98="","",O98)</f>
      </c>
      <c r="L99" s="357"/>
      <c r="M99" s="358"/>
      <c r="N99" s="358"/>
      <c r="O99" s="359"/>
      <c r="P99" s="69">
        <f>IF(D99="","",COUNTIF(D99:O99,"○"))</f>
        <v>2</v>
      </c>
      <c r="Q99" s="70">
        <f>IF(D99="","",COUNTIF(D99:O99,"●"))</f>
        <v>0</v>
      </c>
      <c r="R99" s="360">
        <f>IF(E99="","",(E99+I99)/(E99+F99+I99+J99)+P99)</f>
        <v>2.75</v>
      </c>
      <c r="S99" s="361"/>
      <c r="T99" s="398">
        <f>IF(R99="","",RANK(R99,R97:S99))</f>
        <v>1</v>
      </c>
      <c r="U99" s="398"/>
      <c r="Z99" s="160"/>
      <c r="AA99" s="160"/>
      <c r="AB99" s="167"/>
      <c r="AC99" s="160"/>
      <c r="AD99" s="167"/>
      <c r="AE99" s="160"/>
      <c r="AF99" s="160"/>
      <c r="AG99" s="160"/>
      <c r="AH99" s="160"/>
      <c r="AI99" s="167"/>
      <c r="AJ99" s="160"/>
      <c r="AK99" s="160"/>
      <c r="AL99" s="160"/>
    </row>
    <row r="100" spans="14:38" ht="22.5" customHeight="1" thickBot="1">
      <c r="N100" s="396"/>
      <c r="O100" s="396"/>
      <c r="P100" s="396"/>
      <c r="Q100" s="396"/>
      <c r="R100" s="396"/>
      <c r="S100" s="397"/>
      <c r="T100" s="396"/>
      <c r="U100" s="396"/>
      <c r="Z100" s="160"/>
      <c r="AA100" s="160"/>
      <c r="AB100" s="167"/>
      <c r="AC100" s="175">
        <v>0</v>
      </c>
      <c r="AD100" s="186"/>
      <c r="AE100" s="160"/>
      <c r="AF100" s="160"/>
      <c r="AG100" s="160"/>
      <c r="AH100" s="160"/>
      <c r="AI100" s="167"/>
      <c r="AJ100" s="160"/>
      <c r="AK100" s="160"/>
      <c r="AL100" s="160"/>
    </row>
    <row r="101" spans="1:38" ht="22.5" customHeight="1" thickTop="1">
      <c r="A101" s="82" t="s">
        <v>29</v>
      </c>
      <c r="B101" s="72" t="s">
        <v>86</v>
      </c>
      <c r="C101" s="82" t="s">
        <v>0</v>
      </c>
      <c r="D101" s="353" t="str">
        <f>LEFT(B102,3)</f>
        <v>白嵜　</v>
      </c>
      <c r="E101" s="351"/>
      <c r="F101" s="351"/>
      <c r="G101" s="362"/>
      <c r="H101" s="351" t="str">
        <f>LEFT(B103,3)</f>
        <v>安藤 </v>
      </c>
      <c r="I101" s="351"/>
      <c r="J101" s="351"/>
      <c r="K101" s="362"/>
      <c r="L101" s="362" t="str">
        <f>LEFT(B104,3)</f>
        <v>甲斐　</v>
      </c>
      <c r="M101" s="362"/>
      <c r="N101" s="362"/>
      <c r="O101" s="362"/>
      <c r="P101" s="362" t="s">
        <v>102</v>
      </c>
      <c r="Q101" s="362"/>
      <c r="R101" s="350" t="s">
        <v>1</v>
      </c>
      <c r="S101" s="351"/>
      <c r="T101" s="362" t="s">
        <v>103</v>
      </c>
      <c r="U101" s="362"/>
      <c r="Z101" s="160"/>
      <c r="AA101" s="160"/>
      <c r="AB101" s="176"/>
      <c r="AC101" s="168">
        <v>6</v>
      </c>
      <c r="AD101" s="212" t="str">
        <f>Z102</f>
        <v>甲斐　　寛之</v>
      </c>
      <c r="AE101" s="160"/>
      <c r="AF101" s="160"/>
      <c r="AG101" s="160"/>
      <c r="AH101" s="160"/>
      <c r="AI101" s="167"/>
      <c r="AJ101" s="160"/>
      <c r="AK101" s="160"/>
      <c r="AL101" s="160"/>
    </row>
    <row r="102" spans="1:38" ht="22.5" customHeight="1" thickBot="1">
      <c r="A102" s="77">
        <f>A99+1</f>
        <v>62</v>
      </c>
      <c r="B102" s="73" t="str">
        <f>IF(A102="","",VLOOKUP(A102,データ!$B$5:$D$106,2,FALSE))</f>
        <v>白嵜　裕也</v>
      </c>
      <c r="C102" s="74" t="str">
        <f>IF(A102="","",VLOOKUP(A102,データ!$B$5:$D$106,3,FALSE))</f>
        <v>小林Ｊｒ</v>
      </c>
      <c r="D102" s="352"/>
      <c r="E102" s="358"/>
      <c r="F102" s="358"/>
      <c r="G102" s="359"/>
      <c r="H102" s="197" t="str">
        <f>IF(I102="","",IF(I102&gt;J102,"○","●"))</f>
        <v>○</v>
      </c>
      <c r="I102" s="48">
        <v>6</v>
      </c>
      <c r="J102" s="71">
        <v>3</v>
      </c>
      <c r="K102" s="71"/>
      <c r="L102" s="197" t="str">
        <f>IF(M102="","",IF(M102&gt;N102,"○","●"))</f>
        <v>●</v>
      </c>
      <c r="M102" s="48">
        <v>2</v>
      </c>
      <c r="N102" s="71">
        <v>6</v>
      </c>
      <c r="O102" s="71"/>
      <c r="P102" s="69">
        <f>IF(H102="","",COUNTIF(D102:O102,"○"))</f>
        <v>1</v>
      </c>
      <c r="Q102" s="70">
        <f>IF(H102="","",COUNTIF(D102:O102,"●"))</f>
        <v>1</v>
      </c>
      <c r="R102" s="360">
        <f>IF(I102="","",(I102+M102)/(I102+J102+M102+N102)+P102)</f>
        <v>1.4705882352941178</v>
      </c>
      <c r="S102" s="361"/>
      <c r="T102" s="398">
        <f>IF(R102="","",RANK(R102,R102:S104))</f>
        <v>3</v>
      </c>
      <c r="U102" s="398"/>
      <c r="V102" s="198"/>
      <c r="W102" s="164"/>
      <c r="X102" s="164"/>
      <c r="Y102" s="164"/>
      <c r="Z102" s="159" t="str">
        <f>B104</f>
        <v>甲斐　　寛之</v>
      </c>
      <c r="AA102" s="164"/>
      <c r="AB102" s="177"/>
      <c r="AC102" s="160"/>
      <c r="AD102" s="160"/>
      <c r="AE102" s="160"/>
      <c r="AF102" s="160"/>
      <c r="AG102" s="160"/>
      <c r="AH102" s="160"/>
      <c r="AI102" s="167"/>
      <c r="AJ102" s="160"/>
      <c r="AK102" s="160"/>
      <c r="AL102" s="160"/>
    </row>
    <row r="103" spans="1:38" ht="22.5" customHeight="1" thickTop="1">
      <c r="A103" s="77">
        <f>A102+1</f>
        <v>63</v>
      </c>
      <c r="B103" s="73" t="str">
        <f>IF(A103="","",VLOOKUP(A103,データ!$B$5:$D$106,2,FALSE))</f>
        <v>安藤  龍二</v>
      </c>
      <c r="C103" s="74" t="str">
        <f>IF(A103="","",VLOOKUP(A103,データ!$B$5:$D$106,3,FALSE))</f>
        <v>三財中</v>
      </c>
      <c r="D103" s="199" t="str">
        <f>IF(H102="","",IF(H102="○","●","○"))</f>
        <v>●</v>
      </c>
      <c r="E103" s="69">
        <f>IF(J102="","",J102)</f>
        <v>3</v>
      </c>
      <c r="F103" s="70">
        <f>IF(I102="","",I102)</f>
        <v>6</v>
      </c>
      <c r="G103" s="131">
        <f>IF(K102="","",K102)</f>
      </c>
      <c r="H103" s="357"/>
      <c r="I103" s="358"/>
      <c r="J103" s="358"/>
      <c r="K103" s="359"/>
      <c r="L103" s="158" t="str">
        <f>IF(M103="","",IF(M103&gt;N103,"○","●"))</f>
        <v>○</v>
      </c>
      <c r="M103" s="69">
        <v>7</v>
      </c>
      <c r="N103" s="70">
        <v>5</v>
      </c>
      <c r="O103" s="70"/>
      <c r="P103" s="69">
        <f>IF(D103="","",COUNTIF(D103:O103,"○"))</f>
        <v>1</v>
      </c>
      <c r="Q103" s="70">
        <f>IF(D103="","",COUNTIF(D103:O103,"●"))</f>
        <v>1</v>
      </c>
      <c r="R103" s="360">
        <f>IF(E103="","",(E103+M103)/(E103+F103+M103+N103)+P103)</f>
        <v>1.4761904761904763</v>
      </c>
      <c r="S103" s="361"/>
      <c r="T103" s="398">
        <f>IF(R103="","",RANK(R103,R102:S104))</f>
        <v>2</v>
      </c>
      <c r="U103" s="398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7"/>
      <c r="AJ103" s="160"/>
      <c r="AK103" s="160"/>
      <c r="AL103" s="160"/>
    </row>
    <row r="104" spans="1:38" ht="22.5" customHeight="1" thickBot="1">
      <c r="A104" s="77">
        <f>A103+1</f>
        <v>64</v>
      </c>
      <c r="B104" s="45" t="str">
        <f>IF(A104="","",VLOOKUP(A104,データ!$B$5:$D$106,2,FALSE))</f>
        <v>甲斐　　寛之</v>
      </c>
      <c r="C104" s="74" t="str">
        <f>IF(A104="","",VLOOKUP(A104,データ!$B$5:$D$106,3,FALSE))</f>
        <v>清武Jr</v>
      </c>
      <c r="D104" s="199" t="str">
        <f>IF(L102="","",IF(L102="○","●","○"))</f>
        <v>○</v>
      </c>
      <c r="E104" s="69">
        <f>IF(N102="","",N102)</f>
        <v>6</v>
      </c>
      <c r="F104" s="70">
        <f>IF(M102="","",M102)</f>
        <v>2</v>
      </c>
      <c r="G104" s="131">
        <f>IF(O102="","",O102)</f>
      </c>
      <c r="H104" s="200" t="str">
        <f>IF(L103="","",IF(L103="○","●","○"))</f>
        <v>●</v>
      </c>
      <c r="I104" s="69">
        <f>IF(N103="","",N103)</f>
        <v>5</v>
      </c>
      <c r="J104" s="70">
        <f>IF(M103="","",M103)</f>
        <v>7</v>
      </c>
      <c r="K104" s="131">
        <f>IF(O103="","",O103)</f>
      </c>
      <c r="L104" s="357"/>
      <c r="M104" s="358"/>
      <c r="N104" s="358"/>
      <c r="O104" s="359"/>
      <c r="P104" s="69">
        <f>IF(D104="","",COUNTIF(D104:O104,"○"))</f>
        <v>1</v>
      </c>
      <c r="Q104" s="70">
        <f>IF(D104="","",COUNTIF(D104:O104,"●"))</f>
        <v>1</v>
      </c>
      <c r="R104" s="360">
        <f>IF(E104="","",(E104+I104)/(E104+F104+I104+J104)+P104)</f>
        <v>1.55</v>
      </c>
      <c r="S104" s="361"/>
      <c r="T104" s="398">
        <f>IF(R104="","",RANK(R104,R102:S104))</f>
        <v>1</v>
      </c>
      <c r="U104" s="398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7"/>
      <c r="AJ104" s="207">
        <v>6</v>
      </c>
      <c r="AK104" s="193" t="s">
        <v>440</v>
      </c>
      <c r="AL104" s="160"/>
    </row>
    <row r="105" spans="14:38" ht="22.5" customHeight="1" thickTop="1">
      <c r="N105" s="396"/>
      <c r="O105" s="396"/>
      <c r="P105" s="396"/>
      <c r="Q105" s="396"/>
      <c r="R105" s="396"/>
      <c r="S105" s="397"/>
      <c r="T105" s="396"/>
      <c r="U105" s="396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70">
        <v>7</v>
      </c>
      <c r="AK105" s="189" t="str">
        <f>AF114</f>
        <v>吉元　稜</v>
      </c>
      <c r="AL105" s="171"/>
    </row>
    <row r="106" spans="1:38" ht="22.5" customHeight="1">
      <c r="A106" s="82" t="s">
        <v>30</v>
      </c>
      <c r="B106" s="72" t="s">
        <v>86</v>
      </c>
      <c r="C106" s="82" t="s">
        <v>0</v>
      </c>
      <c r="D106" s="353" t="str">
        <f>LEFT(B107,3)</f>
        <v>吉田　</v>
      </c>
      <c r="E106" s="351"/>
      <c r="F106" s="351"/>
      <c r="G106" s="362"/>
      <c r="H106" s="351" t="str">
        <f>LEFT(B108,3)</f>
        <v>河野　</v>
      </c>
      <c r="I106" s="351"/>
      <c r="J106" s="351"/>
      <c r="K106" s="362"/>
      <c r="L106" s="362" t="str">
        <f>LEFT(B109,3)</f>
        <v>迫園　</v>
      </c>
      <c r="M106" s="362"/>
      <c r="N106" s="362"/>
      <c r="O106" s="362"/>
      <c r="P106" s="362" t="s">
        <v>102</v>
      </c>
      <c r="Q106" s="362"/>
      <c r="R106" s="350" t="s">
        <v>1</v>
      </c>
      <c r="S106" s="351"/>
      <c r="T106" s="362" t="s">
        <v>103</v>
      </c>
      <c r="U106" s="362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5"/>
      <c r="AK106" s="160"/>
      <c r="AL106" s="160"/>
    </row>
    <row r="107" spans="1:38" ht="22.5" customHeight="1" thickBot="1">
      <c r="A107" s="77">
        <f>A104+1</f>
        <v>65</v>
      </c>
      <c r="B107" s="73" t="str">
        <f>IF(A107="","",VLOOKUP(A107,データ!$B$5:$D$106,2,FALSE))</f>
        <v>吉田　光</v>
      </c>
      <c r="C107" s="74" t="str">
        <f>IF(A107="","",VLOOKUP(A107,データ!$B$5:$D$106,3,FALSE))</f>
        <v>日向学院</v>
      </c>
      <c r="D107" s="352"/>
      <c r="E107" s="358"/>
      <c r="F107" s="358"/>
      <c r="G107" s="359"/>
      <c r="H107" s="197" t="str">
        <f>IF(I107="","",IF(I107&gt;J107,"○","●"))</f>
        <v>○</v>
      </c>
      <c r="I107" s="48">
        <v>6</v>
      </c>
      <c r="J107" s="71">
        <v>0</v>
      </c>
      <c r="K107" s="71"/>
      <c r="L107" s="197" t="str">
        <f>IF(M107="","",IF(M107&gt;N107,"○","●"))</f>
        <v>○</v>
      </c>
      <c r="M107" s="48">
        <v>6</v>
      </c>
      <c r="N107" s="71">
        <v>1</v>
      </c>
      <c r="O107" s="71"/>
      <c r="P107" s="69">
        <f>IF(H107="","",COUNTIF(D107:O107,"○"))</f>
        <v>2</v>
      </c>
      <c r="Q107" s="70">
        <f>IF(H107="","",COUNTIF(D107:O107,"●"))</f>
        <v>0</v>
      </c>
      <c r="R107" s="360">
        <f>IF(I107="","",(I107+M107)/(I107+J107+M107+N107)+P107)</f>
        <v>2.9230769230769234</v>
      </c>
      <c r="S107" s="361"/>
      <c r="T107" s="398">
        <f>IF(R107="","",RANK(R107,R107:S109))</f>
        <v>1</v>
      </c>
      <c r="U107" s="398"/>
      <c r="V107" s="198"/>
      <c r="W107" s="164"/>
      <c r="X107" s="164"/>
      <c r="Y107" s="164"/>
      <c r="Z107" s="159" t="str">
        <f>B107</f>
        <v>吉田　光</v>
      </c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5"/>
      <c r="AK107" s="160"/>
      <c r="AL107" s="160"/>
    </row>
    <row r="108" spans="1:38" ht="22.5" customHeight="1" thickTop="1">
      <c r="A108" s="77">
        <f>A107+1</f>
        <v>66</v>
      </c>
      <c r="B108" s="73" t="str">
        <f>IF(A108="","",VLOOKUP(A108,データ!$B$5:$D$106,2,FALSE))</f>
        <v>河野　　広記</v>
      </c>
      <c r="C108" s="74" t="str">
        <f>IF(A108="","",VLOOKUP(A108,データ!$B$5:$D$106,3,FALSE))</f>
        <v>清武Jr</v>
      </c>
      <c r="D108" s="199" t="str">
        <f>IF(H107="","",IF(H107="○","●","○"))</f>
        <v>●</v>
      </c>
      <c r="E108" s="69">
        <f>IF(J107="","",J107)</f>
        <v>0</v>
      </c>
      <c r="F108" s="70">
        <f>IF(I107="","",I107)</f>
        <v>6</v>
      </c>
      <c r="G108" s="131">
        <f>IF(K107="","",K107)</f>
      </c>
      <c r="H108" s="357"/>
      <c r="I108" s="358"/>
      <c r="J108" s="358"/>
      <c r="K108" s="359"/>
      <c r="L108" s="158" t="str">
        <f>IF(M108="","",IF(M108&gt;N108,"○","●"))</f>
        <v>●</v>
      </c>
      <c r="M108" s="69">
        <v>2</v>
      </c>
      <c r="N108" s="70">
        <v>6</v>
      </c>
      <c r="O108" s="70"/>
      <c r="P108" s="69">
        <f>IF(D108="","",COUNTIF(D108:O108,"○"))</f>
        <v>0</v>
      </c>
      <c r="Q108" s="70">
        <f>IF(D108="","",COUNTIF(D108:O108,"●"))</f>
        <v>2</v>
      </c>
      <c r="R108" s="360">
        <f>IF(E108="","",(E108+M108)/(E108+F108+M108+N108)+P108)</f>
        <v>0.14285714285714285</v>
      </c>
      <c r="S108" s="361"/>
      <c r="T108" s="398">
        <f>IF(R108="","",RANK(R108,R107:S109))</f>
        <v>3</v>
      </c>
      <c r="U108" s="398"/>
      <c r="V108" s="205"/>
      <c r="W108" s="205"/>
      <c r="X108" s="205"/>
      <c r="Y108" s="205"/>
      <c r="Z108" s="173"/>
      <c r="AA108" s="173"/>
      <c r="AB108" s="174"/>
      <c r="AC108" s="160"/>
      <c r="AD108" s="160"/>
      <c r="AE108" s="160"/>
      <c r="AF108" s="160"/>
      <c r="AG108" s="160"/>
      <c r="AH108" s="160"/>
      <c r="AI108" s="160"/>
      <c r="AJ108" s="165"/>
      <c r="AK108" s="160"/>
      <c r="AL108" s="160"/>
    </row>
    <row r="109" spans="1:38" ht="22.5" customHeight="1" thickBot="1">
      <c r="A109" s="77">
        <f>A108+1</f>
        <v>67</v>
      </c>
      <c r="B109" s="45" t="str">
        <f>IF(A109="","",VLOOKUP(A109,データ!$B$5:$D$106,2,FALSE))</f>
        <v>迫園　　直也</v>
      </c>
      <c r="C109" s="74" t="str">
        <f>IF(A109="","",VLOOKUP(A109,データ!$B$5:$D$106,3,FALSE))</f>
        <v>宮崎西高附属中</v>
      </c>
      <c r="D109" s="199" t="str">
        <f>IF(L107="","",IF(L107="○","●","○"))</f>
        <v>●</v>
      </c>
      <c r="E109" s="69">
        <f>IF(N107="","",N107)</f>
        <v>1</v>
      </c>
      <c r="F109" s="70">
        <f>IF(M107="","",M107)</f>
        <v>6</v>
      </c>
      <c r="G109" s="131">
        <f>IF(O107="","",O107)</f>
      </c>
      <c r="H109" s="200" t="str">
        <f>IF(L108="","",IF(L108="○","●","○"))</f>
        <v>○</v>
      </c>
      <c r="I109" s="69">
        <f>IF(N108="","",N108)</f>
        <v>6</v>
      </c>
      <c r="J109" s="70">
        <f>IF(M108="","",M108)</f>
        <v>2</v>
      </c>
      <c r="K109" s="131">
        <f>IF(O108="","",O108)</f>
      </c>
      <c r="L109" s="357"/>
      <c r="M109" s="358"/>
      <c r="N109" s="358"/>
      <c r="O109" s="359"/>
      <c r="P109" s="69">
        <f>IF(D109="","",COUNTIF(D109:O109,"○"))</f>
        <v>1</v>
      </c>
      <c r="Q109" s="70">
        <f>IF(D109="","",COUNTIF(D109:O109,"●"))</f>
        <v>1</v>
      </c>
      <c r="R109" s="360">
        <f>IF(E109="","",(E109+I109)/(E109+F109+I109+J109)+P109)</f>
        <v>1.4666666666666668</v>
      </c>
      <c r="S109" s="361"/>
      <c r="T109" s="398">
        <f>IF(R109="","",RANK(R109,R107:S109))</f>
        <v>2</v>
      </c>
      <c r="U109" s="398"/>
      <c r="Z109" s="160"/>
      <c r="AA109" s="160"/>
      <c r="AB109" s="167"/>
      <c r="AC109" s="207">
        <v>1</v>
      </c>
      <c r="AD109" s="179" t="str">
        <f>Z112</f>
        <v>吉元　稜</v>
      </c>
      <c r="AE109" s="160"/>
      <c r="AF109" s="160"/>
      <c r="AG109" s="160"/>
      <c r="AH109" s="160"/>
      <c r="AI109" s="160"/>
      <c r="AJ109" s="165"/>
      <c r="AK109" s="160"/>
      <c r="AL109" s="160"/>
    </row>
    <row r="110" spans="14:38" ht="22.5" customHeight="1" thickTop="1">
      <c r="N110" s="396"/>
      <c r="O110" s="396"/>
      <c r="P110" s="396"/>
      <c r="Q110" s="396"/>
      <c r="R110" s="396"/>
      <c r="S110" s="397"/>
      <c r="T110" s="396"/>
      <c r="U110" s="396"/>
      <c r="Z110" s="160"/>
      <c r="AA110" s="160"/>
      <c r="AB110" s="176"/>
      <c r="AC110" s="185">
        <v>6</v>
      </c>
      <c r="AD110" s="192"/>
      <c r="AE110" s="160"/>
      <c r="AF110" s="160"/>
      <c r="AG110" s="160"/>
      <c r="AH110" s="160"/>
      <c r="AI110" s="160"/>
      <c r="AJ110" s="165"/>
      <c r="AK110" s="160"/>
      <c r="AL110" s="160"/>
    </row>
    <row r="111" spans="1:38" ht="22.5" customHeight="1">
      <c r="A111" s="82" t="s">
        <v>31</v>
      </c>
      <c r="B111" s="72" t="s">
        <v>86</v>
      </c>
      <c r="C111" s="82" t="s">
        <v>0</v>
      </c>
      <c r="D111" s="353" t="str">
        <f>LEFT(B112,3)</f>
        <v>山本　</v>
      </c>
      <c r="E111" s="351"/>
      <c r="F111" s="351"/>
      <c r="G111" s="362"/>
      <c r="H111" s="351" t="str">
        <f>LEFT(B113,3)</f>
        <v>児玉　</v>
      </c>
      <c r="I111" s="351"/>
      <c r="J111" s="351"/>
      <c r="K111" s="362"/>
      <c r="L111" s="362" t="str">
        <f>LEFT(B114,3)</f>
        <v>吉元　</v>
      </c>
      <c r="M111" s="362"/>
      <c r="N111" s="362"/>
      <c r="O111" s="362"/>
      <c r="P111" s="362" t="s">
        <v>102</v>
      </c>
      <c r="Q111" s="362"/>
      <c r="R111" s="350" t="s">
        <v>1</v>
      </c>
      <c r="S111" s="351"/>
      <c r="T111" s="362" t="s">
        <v>103</v>
      </c>
      <c r="U111" s="362"/>
      <c r="Z111" s="160"/>
      <c r="AA111" s="160"/>
      <c r="AB111" s="176"/>
      <c r="AC111" s="160"/>
      <c r="AD111" s="176"/>
      <c r="AE111" s="160"/>
      <c r="AF111" s="160"/>
      <c r="AG111" s="160"/>
      <c r="AH111" s="160"/>
      <c r="AI111" s="160"/>
      <c r="AJ111" s="165"/>
      <c r="AK111" s="160"/>
      <c r="AL111" s="160"/>
    </row>
    <row r="112" spans="1:38" ht="22.5" customHeight="1" thickBot="1">
      <c r="A112" s="77">
        <f>A109+1</f>
        <v>68</v>
      </c>
      <c r="B112" s="73" t="str">
        <f>IF(A112="","",VLOOKUP(A112,データ!$B$5:$D$106,2,FALSE))</f>
        <v>山本　勇輝</v>
      </c>
      <c r="C112" s="74" t="str">
        <f>IF(A112="","",VLOOKUP(A112,データ!$B$5:$D$106,3,FALSE))</f>
        <v>鵬翔中</v>
      </c>
      <c r="D112" s="352"/>
      <c r="E112" s="358"/>
      <c r="F112" s="358"/>
      <c r="G112" s="359"/>
      <c r="H112" s="197" t="str">
        <f>IF(I112="","",IF(I112&gt;J112,"○","●"))</f>
        <v>○</v>
      </c>
      <c r="I112" s="48">
        <v>6</v>
      </c>
      <c r="J112" s="71">
        <v>1</v>
      </c>
      <c r="K112" s="71"/>
      <c r="L112" s="197" t="str">
        <f>IF(M112="","",IF(M112&gt;N112,"○","●"))</f>
        <v>●</v>
      </c>
      <c r="M112" s="48">
        <v>0</v>
      </c>
      <c r="N112" s="71">
        <v>6</v>
      </c>
      <c r="O112" s="71"/>
      <c r="P112" s="69">
        <f>IF(H112="","",COUNTIF(D112:O112,"○"))</f>
        <v>1</v>
      </c>
      <c r="Q112" s="70">
        <f>IF(H112="","",COUNTIF(D112:O112,"●"))</f>
        <v>1</v>
      </c>
      <c r="R112" s="360">
        <f>IF(I112="","",(I112+M112)/(I112+J112+M112+N112)+P112)</f>
        <v>1.4615384615384617</v>
      </c>
      <c r="S112" s="361"/>
      <c r="T112" s="398">
        <f>IF(R112="","",RANK(R112,R112:S114))</f>
        <v>2</v>
      </c>
      <c r="U112" s="398"/>
      <c r="V112" s="198"/>
      <c r="W112" s="164"/>
      <c r="X112" s="164"/>
      <c r="Y112" s="164"/>
      <c r="Z112" s="159" t="str">
        <f>B114</f>
        <v>吉元　稜</v>
      </c>
      <c r="AA112" s="164"/>
      <c r="AB112" s="177"/>
      <c r="AC112" s="160"/>
      <c r="AD112" s="176"/>
      <c r="AE112" s="160"/>
      <c r="AF112" s="160"/>
      <c r="AG112" s="160"/>
      <c r="AH112" s="160"/>
      <c r="AI112" s="160"/>
      <c r="AJ112" s="165"/>
      <c r="AK112" s="160"/>
      <c r="AL112" s="160"/>
    </row>
    <row r="113" spans="1:38" ht="22.5" customHeight="1" thickTop="1">
      <c r="A113" s="77">
        <f>A112+1</f>
        <v>69</v>
      </c>
      <c r="B113" s="73" t="str">
        <f>IF(A113="","",VLOOKUP(A113,データ!$B$5:$D$106,2,FALSE))</f>
        <v>児玉　　祐昌</v>
      </c>
      <c r="C113" s="74" t="str">
        <f>IF(A113="","",VLOOKUP(A113,データ!$B$5:$D$106,3,FALSE))</f>
        <v>宮崎西高附属中</v>
      </c>
      <c r="D113" s="199" t="str">
        <f>IF(H112="","",IF(H112="○","●","○"))</f>
        <v>●</v>
      </c>
      <c r="E113" s="69">
        <f>IF(J112="","",J112)</f>
        <v>1</v>
      </c>
      <c r="F113" s="70">
        <f>IF(I112="","",I112)</f>
        <v>6</v>
      </c>
      <c r="G113" s="131">
        <f>IF(K112="","",K112)</f>
      </c>
      <c r="H113" s="357"/>
      <c r="I113" s="358"/>
      <c r="J113" s="358"/>
      <c r="K113" s="359"/>
      <c r="L113" s="158" t="str">
        <f>IF(M113="","",IF(M113&gt;N113,"○","●"))</f>
        <v>●</v>
      </c>
      <c r="M113" s="69">
        <v>0</v>
      </c>
      <c r="N113" s="70">
        <v>6</v>
      </c>
      <c r="O113" s="70"/>
      <c r="P113" s="69">
        <f>IF(D113="","",COUNTIF(D113:O113,"○"))</f>
        <v>0</v>
      </c>
      <c r="Q113" s="70">
        <f>IF(D113="","",COUNTIF(D113:O113,"●"))</f>
        <v>2</v>
      </c>
      <c r="R113" s="360">
        <f>IF(E113="","",(E113+M113)/(E113+F113+M113+N113)+P113)</f>
        <v>0.07692307692307693</v>
      </c>
      <c r="S113" s="361"/>
      <c r="T113" s="398">
        <f>IF(R113="","",RANK(R113,R112:S114))</f>
        <v>3</v>
      </c>
      <c r="U113" s="398"/>
      <c r="X113" s="204"/>
      <c r="Z113" s="160"/>
      <c r="AA113" s="160"/>
      <c r="AB113" s="160"/>
      <c r="AC113" s="160"/>
      <c r="AD113" s="176"/>
      <c r="AE113" s="160"/>
      <c r="AF113" s="160"/>
      <c r="AG113" s="160"/>
      <c r="AH113" s="160"/>
      <c r="AI113" s="160"/>
      <c r="AJ113" s="165"/>
      <c r="AK113" s="160"/>
      <c r="AL113" s="160"/>
    </row>
    <row r="114" spans="1:38" ht="22.5" customHeight="1" thickBot="1">
      <c r="A114" s="77">
        <f>A113+1</f>
        <v>70</v>
      </c>
      <c r="B114" s="45" t="str">
        <f>IF(A114="","",VLOOKUP(A114,データ!$B$5:$D$106,2,FALSE))</f>
        <v>吉元　稜</v>
      </c>
      <c r="C114" s="74" t="str">
        <f>IF(A114="","",VLOOKUP(A114,データ!$B$5:$D$106,3,FALSE))</f>
        <v>小林Ｊｒ</v>
      </c>
      <c r="D114" s="199" t="str">
        <f>IF(L112="","",IF(L112="○","●","○"))</f>
        <v>○</v>
      </c>
      <c r="E114" s="69">
        <f>IF(N112="","",N112)</f>
        <v>6</v>
      </c>
      <c r="F114" s="70">
        <f>IF(M112="","",M112)</f>
        <v>0</v>
      </c>
      <c r="G114" s="131">
        <f>IF(O112="","",O112)</f>
      </c>
      <c r="H114" s="200" t="str">
        <f>IF(L113="","",IF(L113="○","●","○"))</f>
        <v>○</v>
      </c>
      <c r="I114" s="69">
        <f>IF(N113="","",N113)</f>
        <v>6</v>
      </c>
      <c r="J114" s="70">
        <f>IF(M113="","",M113)</f>
        <v>0</v>
      </c>
      <c r="K114" s="131">
        <f>IF(O113="","",O113)</f>
      </c>
      <c r="L114" s="357"/>
      <c r="M114" s="358"/>
      <c r="N114" s="358"/>
      <c r="O114" s="359"/>
      <c r="P114" s="69">
        <f>IF(D114="","",COUNTIF(D114:O114,"○"))</f>
        <v>2</v>
      </c>
      <c r="Q114" s="70">
        <f>IF(D114="","",COUNTIF(D114:O114,"●"))</f>
        <v>0</v>
      </c>
      <c r="R114" s="360">
        <f>IF(E114="","",(E114+I114)/(E114+F114+I114+J114)+P114)</f>
        <v>3</v>
      </c>
      <c r="S114" s="361"/>
      <c r="T114" s="398">
        <f>IF(R114="","",RANK(R114,R112:S114))</f>
        <v>1</v>
      </c>
      <c r="U114" s="398"/>
      <c r="Z114" s="160"/>
      <c r="AA114" s="160"/>
      <c r="AB114" s="160"/>
      <c r="AC114" s="160"/>
      <c r="AD114" s="176"/>
      <c r="AE114" s="166">
        <v>6</v>
      </c>
      <c r="AF114" s="162" t="str">
        <f>AD109</f>
        <v>吉元　稜</v>
      </c>
      <c r="AG114" s="164"/>
      <c r="AH114" s="164"/>
      <c r="AI114" s="164"/>
      <c r="AJ114" s="165"/>
      <c r="AK114" s="160"/>
      <c r="AL114" s="160"/>
    </row>
    <row r="115" spans="14:38" ht="22.5" customHeight="1" thickTop="1">
      <c r="N115" s="396"/>
      <c r="O115" s="396"/>
      <c r="P115" s="396"/>
      <c r="Q115" s="396"/>
      <c r="R115" s="396"/>
      <c r="S115" s="397"/>
      <c r="T115" s="396"/>
      <c r="U115" s="396"/>
      <c r="Z115" s="160"/>
      <c r="AA115" s="160"/>
      <c r="AB115" s="160"/>
      <c r="AC115" s="160"/>
      <c r="AD115" s="167"/>
      <c r="AE115" s="168">
        <v>2</v>
      </c>
      <c r="AF115" s="160"/>
      <c r="AG115" s="160"/>
      <c r="AH115" s="160"/>
      <c r="AI115" s="171"/>
      <c r="AJ115" s="160"/>
      <c r="AK115" s="160"/>
      <c r="AL115" s="160"/>
    </row>
    <row r="116" spans="1:38" ht="22.5" customHeight="1">
      <c r="A116" s="82" t="s">
        <v>32</v>
      </c>
      <c r="B116" s="72" t="s">
        <v>86</v>
      </c>
      <c r="C116" s="82" t="s">
        <v>0</v>
      </c>
      <c r="D116" s="353" t="str">
        <f>LEFT(B117,3)</f>
        <v>黒木大</v>
      </c>
      <c r="E116" s="351"/>
      <c r="F116" s="351"/>
      <c r="G116" s="362"/>
      <c r="H116" s="351" t="str">
        <f>LEFT(B118,3)</f>
        <v>長友　</v>
      </c>
      <c r="I116" s="351"/>
      <c r="J116" s="351"/>
      <c r="K116" s="362"/>
      <c r="L116" s="362" t="str">
        <f>LEFT(B119,3)</f>
        <v>渡部　</v>
      </c>
      <c r="M116" s="362"/>
      <c r="N116" s="362"/>
      <c r="O116" s="362"/>
      <c r="P116" s="362" t="s">
        <v>102</v>
      </c>
      <c r="Q116" s="362"/>
      <c r="R116" s="350" t="s">
        <v>1</v>
      </c>
      <c r="S116" s="351"/>
      <c r="T116" s="362" t="s">
        <v>103</v>
      </c>
      <c r="U116" s="362"/>
      <c r="Z116" s="160"/>
      <c r="AA116" s="160"/>
      <c r="AB116" s="160"/>
      <c r="AC116" s="160"/>
      <c r="AD116" s="167"/>
      <c r="AE116" s="160"/>
      <c r="AF116" s="160"/>
      <c r="AG116" s="160"/>
      <c r="AH116" s="160"/>
      <c r="AI116" s="160"/>
      <c r="AJ116" s="160"/>
      <c r="AK116" s="160"/>
      <c r="AL116" s="160"/>
    </row>
    <row r="117" spans="1:38" ht="22.5" customHeight="1" thickBot="1">
      <c r="A117" s="77">
        <f>A114+1</f>
        <v>71</v>
      </c>
      <c r="B117" s="73" t="str">
        <f>IF(A117="","",VLOOKUP(A117,データ!$B$5:$D$106,2,FALSE))</f>
        <v>黒木大地</v>
      </c>
      <c r="C117" s="74" t="str">
        <f>IF(A117="","",VLOOKUP(A117,データ!$B$5:$D$106,3,FALSE))</f>
        <v>ルネサンスJr</v>
      </c>
      <c r="D117" s="352"/>
      <c r="E117" s="358"/>
      <c r="F117" s="358"/>
      <c r="G117" s="359"/>
      <c r="H117" s="197" t="str">
        <f>IF(I117="","",IF(I117&gt;J117,"○","●"))</f>
        <v>○</v>
      </c>
      <c r="I117" s="48">
        <v>6</v>
      </c>
      <c r="J117" s="71">
        <v>0</v>
      </c>
      <c r="K117" s="71"/>
      <c r="L117" s="197" t="str">
        <f>IF(M117="","",IF(M117&gt;N117,"○","●"))</f>
        <v>○</v>
      </c>
      <c r="M117" s="48">
        <v>6</v>
      </c>
      <c r="N117" s="71">
        <v>4</v>
      </c>
      <c r="O117" s="71"/>
      <c r="P117" s="69">
        <f>IF(H117="","",COUNTIF(D117:O117,"○"))</f>
        <v>2</v>
      </c>
      <c r="Q117" s="70">
        <f>IF(H117="","",COUNTIF(D117:O117,"●"))</f>
        <v>0</v>
      </c>
      <c r="R117" s="360">
        <f>IF(I117="","",(I117+M117)/(I117+J117+M117+N117)+P117)</f>
        <v>2.75</v>
      </c>
      <c r="S117" s="361"/>
      <c r="T117" s="398">
        <f>IF(R117="","",RANK(R117,R117:S119))</f>
        <v>1</v>
      </c>
      <c r="U117" s="398"/>
      <c r="V117" s="198"/>
      <c r="W117" s="164"/>
      <c r="X117" s="164"/>
      <c r="Y117" s="164"/>
      <c r="Z117" s="159" t="str">
        <f>B117</f>
        <v>黒木大地</v>
      </c>
      <c r="AA117" s="161"/>
      <c r="AB117" s="160"/>
      <c r="AC117" s="160"/>
      <c r="AD117" s="167"/>
      <c r="AE117" s="160"/>
      <c r="AF117" s="160"/>
      <c r="AG117" s="160"/>
      <c r="AH117" s="160"/>
      <c r="AI117" s="160"/>
      <c r="AJ117" s="160"/>
      <c r="AK117" s="160"/>
      <c r="AL117" s="160"/>
    </row>
    <row r="118" spans="1:38" ht="22.5" customHeight="1" thickTop="1">
      <c r="A118" s="77">
        <f>A117+1</f>
        <v>72</v>
      </c>
      <c r="B118" s="73" t="str">
        <f>IF(A118="","",VLOOKUP(A118,データ!$B$5:$D$106,2,FALSE))</f>
        <v>長友　翔碁</v>
      </c>
      <c r="C118" s="74" t="str">
        <f>IF(A118="","",VLOOKUP(A118,データ!$B$5:$D$106,3,FALSE))</f>
        <v>鵬翔中</v>
      </c>
      <c r="D118" s="199" t="str">
        <f>IF(H117="","",IF(H117="○","●","○"))</f>
        <v>●</v>
      </c>
      <c r="E118" s="69">
        <f>IF(J117="","",J117)</f>
        <v>0</v>
      </c>
      <c r="F118" s="70">
        <f>IF(I117="","",I117)</f>
        <v>6</v>
      </c>
      <c r="G118" s="131">
        <f>IF(K117="","",K117)</f>
      </c>
      <c r="H118" s="357"/>
      <c r="I118" s="358"/>
      <c r="J118" s="358"/>
      <c r="K118" s="359"/>
      <c r="L118" s="158" t="str">
        <f>IF(M118="","",IF(M118&gt;N118,"○","●"))</f>
        <v>●</v>
      </c>
      <c r="M118" s="69">
        <v>2</v>
      </c>
      <c r="N118" s="70">
        <v>6</v>
      </c>
      <c r="O118" s="70"/>
      <c r="P118" s="69">
        <f>IF(D118="","",COUNTIF(D118:O118,"○"))</f>
        <v>0</v>
      </c>
      <c r="Q118" s="70">
        <f>IF(D118="","",COUNTIF(D118:O118,"●"))</f>
        <v>2</v>
      </c>
      <c r="R118" s="360">
        <f>IF(E118="","",(E118+M118)/(E118+F118+M118+N118)+P118)</f>
        <v>0.14285714285714285</v>
      </c>
      <c r="S118" s="361"/>
      <c r="T118" s="398">
        <f>IF(R118="","",RANK(R118,R117:S119))</f>
        <v>3</v>
      </c>
      <c r="U118" s="398"/>
      <c r="V118" s="204"/>
      <c r="X118" s="204"/>
      <c r="Y118" s="204"/>
      <c r="Z118" s="160"/>
      <c r="AA118" s="160"/>
      <c r="AB118" s="174"/>
      <c r="AC118" s="160"/>
      <c r="AD118" s="167"/>
      <c r="AE118" s="160"/>
      <c r="AF118" s="160"/>
      <c r="AG118" s="160"/>
      <c r="AH118" s="160"/>
      <c r="AI118" s="160"/>
      <c r="AJ118" s="160"/>
      <c r="AK118" s="160"/>
      <c r="AL118" s="160"/>
    </row>
    <row r="119" spans="1:38" ht="22.5" customHeight="1">
      <c r="A119" s="77">
        <f>A118+1</f>
        <v>73</v>
      </c>
      <c r="B119" s="45" t="str">
        <f>IF(A119="","",VLOOKUP(A119,データ!$B$5:$D$106,2,FALSE))</f>
        <v>渡部　理久</v>
      </c>
      <c r="C119" s="74" t="str">
        <f>IF(A119="","",VLOOKUP(A119,データ!$B$5:$D$106,3,FALSE))</f>
        <v>小林Ｊｒ</v>
      </c>
      <c r="D119" s="199" t="str">
        <f>IF(L117="","",IF(L117="○","●","○"))</f>
        <v>●</v>
      </c>
      <c r="E119" s="69">
        <f>IF(N117="","",N117)</f>
        <v>4</v>
      </c>
      <c r="F119" s="70">
        <f>IF(M117="","",M117)</f>
        <v>6</v>
      </c>
      <c r="G119" s="131">
        <f>IF(O117="","",O117)</f>
      </c>
      <c r="H119" s="200" t="str">
        <f>IF(L118="","",IF(L118="○","●","○"))</f>
        <v>○</v>
      </c>
      <c r="I119" s="69">
        <f>IF(N118="","",N118)</f>
        <v>6</v>
      </c>
      <c r="J119" s="70">
        <f>IF(M118="","",M118)</f>
        <v>2</v>
      </c>
      <c r="K119" s="131">
        <f>IF(O118="","",O118)</f>
      </c>
      <c r="L119" s="357"/>
      <c r="M119" s="358"/>
      <c r="N119" s="358"/>
      <c r="O119" s="359"/>
      <c r="P119" s="69">
        <f>IF(D119="","",COUNTIF(D119:O119,"○"))</f>
        <v>1</v>
      </c>
      <c r="Q119" s="70">
        <f>IF(D119="","",COUNTIF(D119:O119,"●"))</f>
        <v>1</v>
      </c>
      <c r="R119" s="360">
        <f>IF(E119="","",(E119+I119)/(E119+F119+I119+J119)+P119)</f>
        <v>1.5555555555555556</v>
      </c>
      <c r="S119" s="361"/>
      <c r="T119" s="398">
        <f>IF(R119="","",RANK(R119,R117:S119))</f>
        <v>2</v>
      </c>
      <c r="U119" s="398"/>
      <c r="V119" s="204"/>
      <c r="Z119" s="160"/>
      <c r="AA119" s="160"/>
      <c r="AB119" s="167"/>
      <c r="AC119" s="160"/>
      <c r="AD119" s="167"/>
      <c r="AE119" s="160"/>
      <c r="AF119" s="160"/>
      <c r="AG119" s="160"/>
      <c r="AH119" s="160"/>
      <c r="AI119" s="160"/>
      <c r="AJ119" s="160"/>
      <c r="AK119" s="160"/>
      <c r="AL119" s="160"/>
    </row>
    <row r="120" spans="14:38" ht="22.5" customHeight="1" thickBot="1">
      <c r="N120" s="396"/>
      <c r="O120" s="396"/>
      <c r="P120" s="396"/>
      <c r="Q120" s="396"/>
      <c r="R120" s="396"/>
      <c r="S120" s="397"/>
      <c r="T120" s="396"/>
      <c r="U120" s="396"/>
      <c r="Z120" s="160"/>
      <c r="AA120" s="160"/>
      <c r="AB120" s="167"/>
      <c r="AC120" s="188" t="s">
        <v>442</v>
      </c>
      <c r="AD120" s="209"/>
      <c r="AE120" s="160"/>
      <c r="AF120" s="160"/>
      <c r="AG120" s="160"/>
      <c r="AH120" s="160"/>
      <c r="AI120" s="160"/>
      <c r="AJ120" s="160"/>
      <c r="AK120" s="160"/>
      <c r="AL120" s="160"/>
    </row>
    <row r="121" spans="1:38" ht="22.5" customHeight="1" thickTop="1">
      <c r="A121" s="82" t="s">
        <v>33</v>
      </c>
      <c r="B121" s="72" t="s">
        <v>86</v>
      </c>
      <c r="C121" s="82" t="s">
        <v>0</v>
      </c>
      <c r="D121" s="353" t="str">
        <f>LEFT(B122,3)</f>
        <v>奥野　</v>
      </c>
      <c r="E121" s="351"/>
      <c r="F121" s="351"/>
      <c r="G121" s="362"/>
      <c r="H121" s="351" t="str">
        <f>LEFT(B123,3)</f>
        <v>山口　</v>
      </c>
      <c r="I121" s="351"/>
      <c r="J121" s="351"/>
      <c r="K121" s="362"/>
      <c r="L121" s="362" t="str">
        <f>LEFT(B124,3)</f>
        <v>上野朝</v>
      </c>
      <c r="M121" s="362"/>
      <c r="N121" s="362"/>
      <c r="O121" s="362"/>
      <c r="P121" s="362" t="s">
        <v>102</v>
      </c>
      <c r="Q121" s="362"/>
      <c r="R121" s="350" t="s">
        <v>1</v>
      </c>
      <c r="S121" s="351"/>
      <c r="T121" s="362" t="s">
        <v>103</v>
      </c>
      <c r="U121" s="362"/>
      <c r="Z121" s="160"/>
      <c r="AA121" s="160"/>
      <c r="AB121" s="176"/>
      <c r="AC121" s="168"/>
      <c r="AD121" s="212" t="str">
        <f>Z122</f>
        <v>山口　　翔太</v>
      </c>
      <c r="AE121" s="160"/>
      <c r="AF121" s="160"/>
      <c r="AG121" s="160"/>
      <c r="AH121" s="160"/>
      <c r="AI121" s="160"/>
      <c r="AJ121" s="160"/>
      <c r="AK121" s="160"/>
      <c r="AL121" s="160"/>
    </row>
    <row r="122" spans="1:38" ht="22.5" customHeight="1" thickBot="1">
      <c r="A122" s="77">
        <f>A119+1</f>
        <v>74</v>
      </c>
      <c r="B122" s="73" t="str">
        <f>IF(A122="","",VLOOKUP(A122,データ!$B$5:$D$106,2,FALSE))</f>
        <v>奥野　紘章</v>
      </c>
      <c r="C122" s="74" t="str">
        <f>IF(A122="","",VLOOKUP(A122,データ!$B$5:$D$106,3,FALSE))</f>
        <v>日向学院</v>
      </c>
      <c r="D122" s="352"/>
      <c r="E122" s="358"/>
      <c r="F122" s="358"/>
      <c r="G122" s="359"/>
      <c r="H122" s="197" t="str">
        <f>IF(I122="","",IF(I122&gt;J122,"○","●"))</f>
        <v>●</v>
      </c>
      <c r="I122" s="48">
        <v>5</v>
      </c>
      <c r="J122" s="71">
        <v>7</v>
      </c>
      <c r="K122" s="71"/>
      <c r="L122" s="197" t="str">
        <f>IF(M122="","",IF(M122&gt;N122,"○","●"))</f>
        <v>○</v>
      </c>
      <c r="M122" s="48">
        <v>6</v>
      </c>
      <c r="N122" s="71">
        <v>4</v>
      </c>
      <c r="O122" s="71"/>
      <c r="P122" s="69">
        <f>IF(H122="","",COUNTIF(D122:O122,"○"))</f>
        <v>1</v>
      </c>
      <c r="Q122" s="70">
        <f>IF(H122="","",COUNTIF(D122:O122,"●"))</f>
        <v>1</v>
      </c>
      <c r="R122" s="360">
        <f>IF(I122="","",(I122+M122)/(I122+J122+M122+N122)+P122)</f>
        <v>1.5</v>
      </c>
      <c r="S122" s="361"/>
      <c r="T122" s="398">
        <f>IF(R122="","",RANK(R122,R122:S124))</f>
        <v>2</v>
      </c>
      <c r="U122" s="398"/>
      <c r="V122" s="198"/>
      <c r="W122" s="164"/>
      <c r="X122" s="164"/>
      <c r="Y122" s="164"/>
      <c r="Z122" s="159" t="str">
        <f>B123</f>
        <v>山口　　翔太</v>
      </c>
      <c r="AA122" s="164"/>
      <c r="AB122" s="177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</row>
    <row r="123" spans="1:38" ht="22.5" customHeight="1" thickTop="1">
      <c r="A123" s="77">
        <f>A122+1</f>
        <v>75</v>
      </c>
      <c r="B123" s="73" t="str">
        <f>IF(A123="","",VLOOKUP(A123,データ!$B$5:$D$106,2,FALSE))</f>
        <v>山口　　翔太</v>
      </c>
      <c r="C123" s="74" t="str">
        <f>IF(A123="","",VLOOKUP(A123,データ!$B$5:$D$106,3,FALSE))</f>
        <v>清武Jr</v>
      </c>
      <c r="D123" s="199" t="str">
        <f>IF(H122="","",IF(H122="○","●","○"))</f>
        <v>○</v>
      </c>
      <c r="E123" s="69">
        <f>IF(J122="","",J122)</f>
        <v>7</v>
      </c>
      <c r="F123" s="70">
        <f>IF(I122="","",I122)</f>
        <v>5</v>
      </c>
      <c r="G123" s="131">
        <f>IF(K122="","",K122)</f>
      </c>
      <c r="H123" s="357"/>
      <c r="I123" s="358"/>
      <c r="J123" s="358"/>
      <c r="K123" s="359"/>
      <c r="L123" s="158" t="str">
        <f>IF(M123="","",IF(M123&gt;N123,"○","●"))</f>
        <v>○</v>
      </c>
      <c r="M123" s="69">
        <v>6</v>
      </c>
      <c r="N123" s="70">
        <v>0</v>
      </c>
      <c r="O123" s="70"/>
      <c r="P123" s="69">
        <f>IF(D123="","",COUNTIF(D123:O123,"○"))</f>
        <v>2</v>
      </c>
      <c r="Q123" s="70">
        <f>IF(D123="","",COUNTIF(D123:O123,"●"))</f>
        <v>0</v>
      </c>
      <c r="R123" s="360">
        <f>IF(E123="","",(E123+M123)/(E123+F123+M123+N123)+P123)</f>
        <v>2.7222222222222223</v>
      </c>
      <c r="S123" s="361"/>
      <c r="T123" s="398">
        <f>IF(R123="","",RANK(R123,R122:S124))</f>
        <v>1</v>
      </c>
      <c r="U123" s="398"/>
      <c r="V123" s="204"/>
      <c r="X123" s="204"/>
      <c r="Y123" s="204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</row>
    <row r="124" spans="1:38" ht="22.5" customHeight="1">
      <c r="A124" s="77">
        <f>A123+1</f>
        <v>76</v>
      </c>
      <c r="B124" s="45" t="str">
        <f>IF(A124="","",VLOOKUP(A124,データ!$B$5:$D$106,2,FALSE))</f>
        <v>上野朝稔</v>
      </c>
      <c r="C124" s="74" t="str">
        <f>IF(A124="","",VLOOKUP(A124,データ!$B$5:$D$106,3,FALSE))</f>
        <v>高鍋西中</v>
      </c>
      <c r="D124" s="199" t="str">
        <f>IF(L122="","",IF(L122="○","●","○"))</f>
        <v>●</v>
      </c>
      <c r="E124" s="69">
        <f>IF(N122="","",N122)</f>
        <v>4</v>
      </c>
      <c r="F124" s="70">
        <f>IF(M122="","",M122)</f>
        <v>6</v>
      </c>
      <c r="G124" s="131">
        <f>IF(O122="","",O122)</f>
      </c>
      <c r="H124" s="200" t="str">
        <f>IF(L123="","",IF(L123="○","●","○"))</f>
        <v>●</v>
      </c>
      <c r="I124" s="69">
        <f>IF(N123="","",N123)</f>
        <v>0</v>
      </c>
      <c r="J124" s="70">
        <f>IF(M123="","",M123)</f>
        <v>6</v>
      </c>
      <c r="K124" s="131">
        <f>IF(O123="","",O123)</f>
      </c>
      <c r="L124" s="357"/>
      <c r="M124" s="358"/>
      <c r="N124" s="358"/>
      <c r="O124" s="359"/>
      <c r="P124" s="69">
        <f>IF(D124="","",COUNTIF(D124:O124,"○"))</f>
        <v>0</v>
      </c>
      <c r="Q124" s="70">
        <f>IF(D124="","",COUNTIF(D124:O124,"●"))</f>
        <v>2</v>
      </c>
      <c r="R124" s="360">
        <f>IF(E124="","",(E124+I124)/(E124+F124+I124+J124)+P124)</f>
        <v>0.25</v>
      </c>
      <c r="S124" s="361"/>
      <c r="T124" s="398">
        <f>IF(R124="","",RANK(R124,R122:S124))</f>
        <v>3</v>
      </c>
      <c r="U124" s="398"/>
      <c r="V124" s="204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</row>
    <row r="125" spans="19:38" ht="22.5" customHeight="1">
      <c r="S125" s="195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</row>
    <row r="126" spans="1:38" ht="22.5" customHeight="1">
      <c r="A126" s="28" t="s">
        <v>417</v>
      </c>
      <c r="D126" s="127" t="s">
        <v>62</v>
      </c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</row>
    <row r="127" spans="14:38" ht="22.5" customHeight="1">
      <c r="N127" s="396"/>
      <c r="O127" s="396"/>
      <c r="P127" s="396"/>
      <c r="Q127" s="396"/>
      <c r="R127" s="396"/>
      <c r="S127" s="397"/>
      <c r="T127" s="396"/>
      <c r="U127" s="396"/>
      <c r="V127" s="204"/>
      <c r="W127" s="204"/>
      <c r="Y127" s="204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</row>
    <row r="128" spans="1:38" ht="22.5" customHeight="1">
      <c r="A128" s="82" t="s">
        <v>26</v>
      </c>
      <c r="B128" s="72" t="s">
        <v>86</v>
      </c>
      <c r="C128" s="82" t="s">
        <v>0</v>
      </c>
      <c r="D128" s="353" t="str">
        <f>LEFT(B129,3)</f>
        <v>厚地大</v>
      </c>
      <c r="E128" s="351"/>
      <c r="F128" s="351"/>
      <c r="G128" s="362"/>
      <c r="H128" s="351" t="str">
        <f>LEFT(B130,3)</f>
        <v>外山　</v>
      </c>
      <c r="I128" s="351"/>
      <c r="J128" s="351"/>
      <c r="K128" s="362"/>
      <c r="L128" s="362" t="str">
        <f>LEFT(B131,3)</f>
        <v>荒武　</v>
      </c>
      <c r="M128" s="362"/>
      <c r="N128" s="362"/>
      <c r="O128" s="362"/>
      <c r="P128" s="362" t="s">
        <v>102</v>
      </c>
      <c r="Q128" s="362"/>
      <c r="R128" s="350" t="s">
        <v>1</v>
      </c>
      <c r="S128" s="351"/>
      <c r="T128" s="362" t="s">
        <v>103</v>
      </c>
      <c r="U128" s="362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</row>
    <row r="129" spans="1:38" ht="22.5" customHeight="1" thickBot="1">
      <c r="A129" s="77">
        <v>77</v>
      </c>
      <c r="B129" s="73" t="str">
        <f>IF(A129="","",VLOOKUP(A129,データ!$B$5:$D$106,2,FALSE))</f>
        <v>厚地大樹</v>
      </c>
      <c r="C129" s="74" t="str">
        <f>IF(A129="","",VLOOKUP(A129,データ!$B$5:$D$106,3,FALSE))</f>
        <v>高鍋西中</v>
      </c>
      <c r="D129" s="352"/>
      <c r="E129" s="358"/>
      <c r="F129" s="358"/>
      <c r="G129" s="359"/>
      <c r="H129" s="197" t="str">
        <f>IF(I129="","",IF(I129&gt;J129,"○","●"))</f>
        <v>○</v>
      </c>
      <c r="I129" s="48">
        <v>6</v>
      </c>
      <c r="J129" s="71">
        <v>0</v>
      </c>
      <c r="K129" s="71"/>
      <c r="L129" s="197" t="str">
        <f>IF(M129="","",IF(M129&gt;N129,"○","●"))</f>
        <v>○</v>
      </c>
      <c r="M129" s="48">
        <v>6</v>
      </c>
      <c r="N129" s="71">
        <v>0</v>
      </c>
      <c r="O129" s="71"/>
      <c r="P129" s="69">
        <f>IF(H129="","",COUNTIF(D129:O129,"○"))</f>
        <v>2</v>
      </c>
      <c r="Q129" s="70">
        <f>IF(H129="","",COUNTIF(D129:O129,"●"))</f>
        <v>0</v>
      </c>
      <c r="R129" s="360">
        <f>IF(I129="","",(I129+M129)/(I129+J129+M129+N129)+P129)</f>
        <v>3</v>
      </c>
      <c r="S129" s="361"/>
      <c r="T129" s="362">
        <f>IF(R129="","",RANK(R129,R129:S131))</f>
        <v>1</v>
      </c>
      <c r="U129" s="362"/>
      <c r="V129" s="198"/>
      <c r="W129" s="164"/>
      <c r="X129" s="164"/>
      <c r="Y129" s="164"/>
      <c r="Z129" s="159" t="str">
        <f>B129</f>
        <v>厚地大樹</v>
      </c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  <c r="AL129" s="160"/>
    </row>
    <row r="130" spans="1:38" ht="22.5" customHeight="1" thickTop="1">
      <c r="A130" s="77">
        <v>79</v>
      </c>
      <c r="B130" s="73" t="str">
        <f>IF(A130="","",VLOOKUP(A130,データ!$B$5:$D$106,2,FALSE))</f>
        <v>外山　　宗樹</v>
      </c>
      <c r="C130" s="74" t="str">
        <f>IF(A130="","",VLOOKUP(A130,データ!$B$5:$D$106,3,FALSE))</f>
        <v>宮崎西高附属中</v>
      </c>
      <c r="D130" s="199" t="str">
        <f>IF(H129="","",IF(H129="○","●","○"))</f>
        <v>●</v>
      </c>
      <c r="E130" s="69">
        <f>IF(J129="","",J129)</f>
        <v>0</v>
      </c>
      <c r="F130" s="70">
        <f>IF(I129="","",I129)</f>
        <v>6</v>
      </c>
      <c r="G130" s="131">
        <f>IF(K129="","",K129)</f>
      </c>
      <c r="H130" s="357"/>
      <c r="I130" s="358"/>
      <c r="J130" s="358"/>
      <c r="K130" s="359"/>
      <c r="L130" s="158" t="str">
        <f>IF(M130="","",IF(M130&gt;N130,"○","●"))</f>
        <v>○</v>
      </c>
      <c r="M130" s="69">
        <v>7</v>
      </c>
      <c r="N130" s="70">
        <v>5</v>
      </c>
      <c r="O130" s="70"/>
      <c r="P130" s="69">
        <f>IF(D130="","",COUNTIF(D130:O130,"○"))</f>
        <v>1</v>
      </c>
      <c r="Q130" s="70">
        <f>IF(D130="","",COUNTIF(D130:O130,"●"))</f>
        <v>1</v>
      </c>
      <c r="R130" s="360">
        <f>IF(E130="","",(E130+M130)/(E130+F130+M130+N130)+P130)</f>
        <v>1.3888888888888888</v>
      </c>
      <c r="S130" s="361"/>
      <c r="T130" s="362">
        <f>IF(R130="","",RANK(R130,R129:S131))</f>
        <v>2</v>
      </c>
      <c r="U130" s="362"/>
      <c r="Z130" s="160"/>
      <c r="AA130" s="171"/>
      <c r="AB130" s="192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</row>
    <row r="131" spans="1:38" ht="22.5" customHeight="1">
      <c r="A131" s="77">
        <f>A130+1</f>
        <v>80</v>
      </c>
      <c r="B131" s="45" t="str">
        <f>IF(A131="","",VLOOKUP(A131,データ!$B$5:$D$106,2,FALSE))</f>
        <v>荒武　祐也</v>
      </c>
      <c r="C131" s="74" t="str">
        <f>IF(A131="","",VLOOKUP(A131,データ!$B$5:$D$106,3,FALSE))</f>
        <v>久峰中</v>
      </c>
      <c r="D131" s="199" t="str">
        <f>IF(L129="","",IF(L129="○","●","○"))</f>
        <v>●</v>
      </c>
      <c r="E131" s="69">
        <f>IF(N129="","",N129)</f>
        <v>0</v>
      </c>
      <c r="F131" s="70">
        <f>IF(M129="","",M129)</f>
        <v>6</v>
      </c>
      <c r="G131" s="131">
        <f>IF(O129="","",O129)</f>
      </c>
      <c r="H131" s="200" t="str">
        <f>IF(L130="","",IF(L130="○","●","○"))</f>
        <v>●</v>
      </c>
      <c r="I131" s="69">
        <f>IF(N130="","",N130)</f>
        <v>5</v>
      </c>
      <c r="J131" s="70">
        <f>IF(M130="","",M130)</f>
        <v>7</v>
      </c>
      <c r="K131" s="131">
        <f>IF(O130="","",O130)</f>
      </c>
      <c r="L131" s="357"/>
      <c r="M131" s="358"/>
      <c r="N131" s="358"/>
      <c r="O131" s="359"/>
      <c r="P131" s="69">
        <f>IF(D131="","",COUNTIF(D131:O131,"○"))</f>
        <v>0</v>
      </c>
      <c r="Q131" s="70">
        <f>IF(D131="","",COUNTIF(D131:O131,"●"))</f>
        <v>2</v>
      </c>
      <c r="R131" s="360">
        <f>IF(E131="","",(E131+I131)/(E131+F131+I131+J131)+P131)</f>
        <v>0.2777777777777778</v>
      </c>
      <c r="S131" s="361"/>
      <c r="T131" s="362">
        <f>IF(R131="","",RANK(R131,R129:S131))</f>
        <v>3</v>
      </c>
      <c r="U131" s="362"/>
      <c r="Z131" s="160"/>
      <c r="AA131" s="160"/>
      <c r="AB131" s="176"/>
      <c r="AC131" s="168"/>
      <c r="AD131" s="160"/>
      <c r="AE131" s="160"/>
      <c r="AF131" s="160"/>
      <c r="AG131" s="160"/>
      <c r="AH131" s="160"/>
      <c r="AI131" s="160"/>
      <c r="AJ131" s="160"/>
      <c r="AK131" s="160"/>
      <c r="AL131" s="160"/>
    </row>
    <row r="132" spans="1:38" ht="22.5" customHeight="1" thickBot="1">
      <c r="A132" s="83"/>
      <c r="B132" s="154"/>
      <c r="C132" s="26"/>
      <c r="P132" s="396"/>
      <c r="Q132" s="396"/>
      <c r="R132" s="396"/>
      <c r="S132" s="396"/>
      <c r="V132" s="396"/>
      <c r="W132" s="396"/>
      <c r="X132" s="396"/>
      <c r="Y132" s="396"/>
      <c r="Z132" s="160"/>
      <c r="AA132" s="160"/>
      <c r="AB132" s="176"/>
      <c r="AC132" s="168">
        <v>6</v>
      </c>
      <c r="AD132" s="179" t="str">
        <f>Z129</f>
        <v>厚地大樹</v>
      </c>
      <c r="AE132" s="160"/>
      <c r="AF132" s="160"/>
      <c r="AG132" s="160"/>
      <c r="AH132" s="160"/>
      <c r="AI132" s="160"/>
      <c r="AJ132" s="160"/>
      <c r="AK132" s="160"/>
      <c r="AL132" s="160"/>
    </row>
    <row r="133" spans="14:38" ht="22.5" customHeight="1" thickTop="1">
      <c r="N133" s="396"/>
      <c r="O133" s="396"/>
      <c r="P133" s="396"/>
      <c r="Q133" s="396"/>
      <c r="R133" s="396"/>
      <c r="S133" s="397"/>
      <c r="T133" s="396"/>
      <c r="U133" s="396"/>
      <c r="Z133" s="160"/>
      <c r="AA133" s="160"/>
      <c r="AB133" s="167"/>
      <c r="AC133" s="185">
        <v>2</v>
      </c>
      <c r="AD133" s="187"/>
      <c r="AE133" s="179"/>
      <c r="AF133" s="160"/>
      <c r="AG133" s="160"/>
      <c r="AH133" s="160"/>
      <c r="AI133" s="160"/>
      <c r="AJ133" s="160"/>
      <c r="AK133" s="160"/>
      <c r="AL133" s="160"/>
    </row>
    <row r="134" spans="1:38" ht="22.5" customHeight="1">
      <c r="A134" s="82" t="s">
        <v>27</v>
      </c>
      <c r="B134" s="72" t="s">
        <v>86</v>
      </c>
      <c r="C134" s="82" t="s">
        <v>0</v>
      </c>
      <c r="D134" s="353" t="str">
        <f>LEFT(B135,3)</f>
        <v>石崎　</v>
      </c>
      <c r="E134" s="351"/>
      <c r="F134" s="351"/>
      <c r="G134" s="362"/>
      <c r="H134" s="351" t="str">
        <f>LEFT(B136,3)</f>
        <v>金澤　</v>
      </c>
      <c r="I134" s="351"/>
      <c r="J134" s="351"/>
      <c r="K134" s="362"/>
      <c r="L134" s="362" t="str">
        <f>LEFT(B137,3)</f>
        <v>安藤 </v>
      </c>
      <c r="M134" s="362"/>
      <c r="N134" s="362"/>
      <c r="O134" s="362"/>
      <c r="P134" s="362" t="s">
        <v>102</v>
      </c>
      <c r="Q134" s="362"/>
      <c r="R134" s="350" t="s">
        <v>1</v>
      </c>
      <c r="S134" s="351"/>
      <c r="T134" s="362" t="s">
        <v>103</v>
      </c>
      <c r="U134" s="362"/>
      <c r="Z134" s="160"/>
      <c r="AA134" s="160"/>
      <c r="AB134" s="167"/>
      <c r="AC134" s="160"/>
      <c r="AD134" s="176"/>
      <c r="AE134" s="160"/>
      <c r="AF134" s="160"/>
      <c r="AG134" s="160"/>
      <c r="AH134" s="160"/>
      <c r="AI134" s="160"/>
      <c r="AJ134" s="160"/>
      <c r="AK134" s="160"/>
      <c r="AL134" s="160"/>
    </row>
    <row r="135" spans="1:38" ht="22.5" customHeight="1" thickBot="1">
      <c r="A135" s="77">
        <v>81</v>
      </c>
      <c r="B135" s="73" t="str">
        <f>IF(A135="","",VLOOKUP(A135,データ!$B$5:$D$106,2,FALSE))</f>
        <v>石崎　　大貴</v>
      </c>
      <c r="C135" s="74" t="str">
        <f>IF(A135="","",VLOOKUP(A135,データ!$B$5:$D$106,3,FALSE))</f>
        <v>宮崎西高附属中</v>
      </c>
      <c r="D135" s="352"/>
      <c r="E135" s="358"/>
      <c r="F135" s="358"/>
      <c r="G135" s="359"/>
      <c r="H135" s="197" t="str">
        <f>IF(I135="","",IF(I135&gt;J135,"○","●"))</f>
        <v>○</v>
      </c>
      <c r="I135" s="48">
        <v>6</v>
      </c>
      <c r="J135" s="71">
        <v>1</v>
      </c>
      <c r="K135" s="71"/>
      <c r="L135" s="197" t="str">
        <f>IF(M135="","",IF(M135&gt;N135,"○","●"))</f>
        <v>●</v>
      </c>
      <c r="M135" s="48">
        <v>0</v>
      </c>
      <c r="N135" s="71">
        <v>6</v>
      </c>
      <c r="O135" s="71"/>
      <c r="P135" s="69">
        <f>IF(H135="","",COUNTIF(D135:O135,"○"))</f>
        <v>1</v>
      </c>
      <c r="Q135" s="70">
        <f>IF(H135="","",COUNTIF(D135:O135,"●"))</f>
        <v>1</v>
      </c>
      <c r="R135" s="360">
        <f>IF(I135="","",(I135+M135)/(I135+J135+M135+N135)+P135)</f>
        <v>1.4615384615384617</v>
      </c>
      <c r="S135" s="361"/>
      <c r="T135" s="362">
        <f>IF(R135="","",RANK(R135,R135:S137))</f>
        <v>2</v>
      </c>
      <c r="U135" s="362"/>
      <c r="V135" s="198"/>
      <c r="W135" s="164"/>
      <c r="X135" s="164"/>
      <c r="Y135" s="164"/>
      <c r="Z135" s="159" t="str">
        <f>B137</f>
        <v>安藤  翔</v>
      </c>
      <c r="AA135" s="161"/>
      <c r="AB135" s="178"/>
      <c r="AC135" s="160"/>
      <c r="AD135" s="176"/>
      <c r="AE135" s="160"/>
      <c r="AF135" s="160"/>
      <c r="AG135" s="160"/>
      <c r="AH135" s="160"/>
      <c r="AI135" s="160"/>
      <c r="AJ135" s="160"/>
      <c r="AK135" s="160"/>
      <c r="AL135" s="160"/>
    </row>
    <row r="136" spans="1:38" ht="22.5" customHeight="1" thickTop="1">
      <c r="A136" s="77">
        <f>A135+1</f>
        <v>82</v>
      </c>
      <c r="B136" s="73" t="str">
        <f>IF(A136="","",VLOOKUP(A136,データ!$B$5:$D$106,2,FALSE))</f>
        <v>金澤　昇</v>
      </c>
      <c r="C136" s="74" t="str">
        <f>IF(A136="","",VLOOKUP(A136,データ!$B$5:$D$106,3,FALSE))</f>
        <v>日向学院</v>
      </c>
      <c r="D136" s="199" t="str">
        <f>IF(H135="","",IF(H135="○","●","○"))</f>
        <v>●</v>
      </c>
      <c r="E136" s="69">
        <f>IF(J135="","",J135)</f>
        <v>1</v>
      </c>
      <c r="F136" s="70">
        <f>IF(I135="","",I135)</f>
        <v>6</v>
      </c>
      <c r="G136" s="131">
        <f>IF(K135="","",K135)</f>
      </c>
      <c r="H136" s="357"/>
      <c r="I136" s="358"/>
      <c r="J136" s="358"/>
      <c r="K136" s="359"/>
      <c r="L136" s="158" t="str">
        <f>IF(M136="","",IF(M136&gt;N136,"○","●"))</f>
        <v>●</v>
      </c>
      <c r="M136" s="69">
        <v>3</v>
      </c>
      <c r="N136" s="70">
        <v>6</v>
      </c>
      <c r="O136" s="70"/>
      <c r="P136" s="69">
        <f>IF(D136="","",COUNTIF(D136:O136,"○"))</f>
        <v>0</v>
      </c>
      <c r="Q136" s="70">
        <f>IF(D136="","",COUNTIF(D136:O136,"●"))</f>
        <v>2</v>
      </c>
      <c r="R136" s="360">
        <f>IF(E136="","",(E136+M136)/(E136+F136+M136+N136)+P136)</f>
        <v>0.25</v>
      </c>
      <c r="S136" s="361"/>
      <c r="T136" s="362">
        <f>IF(R136="","",RANK(R136,R135:S137))</f>
        <v>3</v>
      </c>
      <c r="U136" s="362"/>
      <c r="X136" s="204"/>
      <c r="Z136" s="160"/>
      <c r="AA136" s="160"/>
      <c r="AB136" s="160"/>
      <c r="AC136" s="160"/>
      <c r="AD136" s="176"/>
      <c r="AE136" s="160"/>
      <c r="AF136" s="160"/>
      <c r="AG136" s="160"/>
      <c r="AH136" s="160"/>
      <c r="AI136" s="160"/>
      <c r="AJ136" s="160"/>
      <c r="AK136" s="160"/>
      <c r="AL136" s="160"/>
    </row>
    <row r="137" spans="1:38" ht="22.5" customHeight="1" thickBot="1">
      <c r="A137" s="77">
        <f>A136+1</f>
        <v>83</v>
      </c>
      <c r="B137" s="45" t="str">
        <f>IF(A137="","",VLOOKUP(A137,データ!$B$5:$D$106,2,FALSE))</f>
        <v>安藤  翔</v>
      </c>
      <c r="C137" s="74" t="str">
        <f>IF(A137="","",VLOOKUP(A137,データ!$B$5:$D$106,3,FALSE))</f>
        <v>三財中</v>
      </c>
      <c r="D137" s="199" t="str">
        <f>IF(L135="","",IF(L135="○","●","○"))</f>
        <v>○</v>
      </c>
      <c r="E137" s="69">
        <f>IF(N135="","",N135)</f>
        <v>6</v>
      </c>
      <c r="F137" s="70">
        <f>IF(M135="","",M135)</f>
        <v>0</v>
      </c>
      <c r="G137" s="131">
        <f>IF(O135="","",O135)</f>
      </c>
      <c r="H137" s="200" t="str">
        <f>IF(L136="","",IF(L136="○","●","○"))</f>
        <v>○</v>
      </c>
      <c r="I137" s="69">
        <f>IF(N136="","",N136)</f>
        <v>6</v>
      </c>
      <c r="J137" s="70">
        <f>IF(M136="","",M136)</f>
        <v>3</v>
      </c>
      <c r="K137" s="131">
        <f>IF(O136="","",O136)</f>
      </c>
      <c r="L137" s="357"/>
      <c r="M137" s="358"/>
      <c r="N137" s="358"/>
      <c r="O137" s="359"/>
      <c r="P137" s="69">
        <f>IF(D137="","",COUNTIF(D137:O137,"○"))</f>
        <v>2</v>
      </c>
      <c r="Q137" s="70">
        <f>IF(D137="","",COUNTIF(D137:O137,"●"))</f>
        <v>0</v>
      </c>
      <c r="R137" s="360">
        <f>IF(E137="","",(E137+I137)/(E137+F137+I137+J137)+P137)</f>
        <v>2.8</v>
      </c>
      <c r="S137" s="361"/>
      <c r="T137" s="362">
        <f>IF(R137="","",RANK(R137,R135:S137))</f>
        <v>1</v>
      </c>
      <c r="U137" s="362"/>
      <c r="Z137" s="160"/>
      <c r="AA137" s="160"/>
      <c r="AB137" s="160"/>
      <c r="AC137" s="160"/>
      <c r="AD137" s="176"/>
      <c r="AE137" s="168">
        <v>6</v>
      </c>
      <c r="AF137" s="179" t="str">
        <f>AD132</f>
        <v>厚地大樹</v>
      </c>
      <c r="AG137" s="160"/>
      <c r="AH137" s="164"/>
      <c r="AI137" s="164"/>
      <c r="AJ137" s="160"/>
      <c r="AK137" s="160"/>
      <c r="AL137" s="160"/>
    </row>
    <row r="138" spans="14:38" ht="22.5" customHeight="1" thickTop="1">
      <c r="N138" s="396"/>
      <c r="O138" s="396"/>
      <c r="P138" s="396"/>
      <c r="Q138" s="396"/>
      <c r="R138" s="396"/>
      <c r="S138" s="397"/>
      <c r="T138" s="396"/>
      <c r="U138" s="396"/>
      <c r="Z138" s="160"/>
      <c r="AA138" s="160"/>
      <c r="AB138" s="160"/>
      <c r="AC138" s="160"/>
      <c r="AD138" s="167"/>
      <c r="AE138" s="185">
        <v>4</v>
      </c>
      <c r="AF138" s="171"/>
      <c r="AG138" s="171"/>
      <c r="AH138" s="160"/>
      <c r="AI138" s="167"/>
      <c r="AJ138" s="160"/>
      <c r="AK138" s="160"/>
      <c r="AL138" s="160"/>
    </row>
    <row r="139" spans="1:38" ht="22.5" customHeight="1">
      <c r="A139" s="82" t="s">
        <v>418</v>
      </c>
      <c r="B139" s="72" t="s">
        <v>86</v>
      </c>
      <c r="C139" s="82" t="s">
        <v>0</v>
      </c>
      <c r="D139" s="353" t="str">
        <f>LEFT(B140,3)</f>
        <v>濱崎　</v>
      </c>
      <c r="E139" s="351"/>
      <c r="F139" s="351"/>
      <c r="G139" s="362"/>
      <c r="H139" s="351" t="str">
        <f>LEFT(B141,3)</f>
        <v>金田祐</v>
      </c>
      <c r="I139" s="351"/>
      <c r="J139" s="351"/>
      <c r="K139" s="362"/>
      <c r="L139" s="362" t="str">
        <f>LEFT(B142,3)</f>
        <v>伊与田</v>
      </c>
      <c r="M139" s="362"/>
      <c r="N139" s="362"/>
      <c r="O139" s="362"/>
      <c r="P139" s="362" t="s">
        <v>102</v>
      </c>
      <c r="Q139" s="362"/>
      <c r="R139" s="350" t="s">
        <v>1</v>
      </c>
      <c r="S139" s="351"/>
      <c r="T139" s="362" t="s">
        <v>103</v>
      </c>
      <c r="U139" s="362"/>
      <c r="Z139" s="160"/>
      <c r="AA139" s="160"/>
      <c r="AB139" s="160"/>
      <c r="AC139" s="160"/>
      <c r="AD139" s="167"/>
      <c r="AE139" s="160"/>
      <c r="AF139" s="160"/>
      <c r="AG139" s="160"/>
      <c r="AH139" s="160"/>
      <c r="AI139" s="167"/>
      <c r="AJ139" s="160"/>
      <c r="AK139" s="160"/>
      <c r="AL139" s="160"/>
    </row>
    <row r="140" spans="1:38" ht="22.5" customHeight="1" thickBot="1">
      <c r="A140" s="77">
        <f>A137+1</f>
        <v>84</v>
      </c>
      <c r="B140" s="73" t="str">
        <f>IF(A140="","",VLOOKUP(A140,データ!$B$5:$D$106,2,FALSE))</f>
        <v>濱崎　信乃介</v>
      </c>
      <c r="C140" s="74" t="str">
        <f>IF(A140="","",VLOOKUP(A140,データ!$B$5:$D$106,3,FALSE))</f>
        <v>飛江田Jr</v>
      </c>
      <c r="D140" s="352"/>
      <c r="E140" s="358"/>
      <c r="F140" s="358"/>
      <c r="G140" s="359"/>
      <c r="H140" s="197" t="str">
        <f>IF(I140="","",IF(I140&gt;J140,"○","●"))</f>
        <v>○</v>
      </c>
      <c r="I140" s="48">
        <v>6</v>
      </c>
      <c r="J140" s="71">
        <v>1</v>
      </c>
      <c r="K140" s="71"/>
      <c r="L140" s="197" t="str">
        <f>IF(M140="","",IF(M140&gt;N140,"○","●"))</f>
        <v>○</v>
      </c>
      <c r="M140" s="48">
        <v>6</v>
      </c>
      <c r="N140" s="71">
        <v>2</v>
      </c>
      <c r="O140" s="71"/>
      <c r="P140" s="69">
        <f>IF(H140="","",COUNTIF(D140:O140,"○"))</f>
        <v>2</v>
      </c>
      <c r="Q140" s="70">
        <f>IF(H140="","",COUNTIF(D140:O140,"●"))</f>
        <v>0</v>
      </c>
      <c r="R140" s="360">
        <f>IF(I140="","",(I140+M140)/(I140+J140+M140+N140)+P140)</f>
        <v>2.8</v>
      </c>
      <c r="S140" s="361"/>
      <c r="T140" s="362">
        <f>IF(R140="","",RANK(R140,R140:S142))</f>
        <v>1</v>
      </c>
      <c r="U140" s="362"/>
      <c r="V140" s="198"/>
      <c r="W140" s="164"/>
      <c r="X140" s="164"/>
      <c r="Y140" s="164"/>
      <c r="Z140" s="159" t="str">
        <f>B140</f>
        <v>濱崎　信乃介</v>
      </c>
      <c r="AA140" s="160"/>
      <c r="AB140" s="160"/>
      <c r="AC140" s="160"/>
      <c r="AD140" s="167"/>
      <c r="AE140" s="160"/>
      <c r="AF140" s="160"/>
      <c r="AG140" s="160"/>
      <c r="AH140" s="160"/>
      <c r="AI140" s="167"/>
      <c r="AJ140" s="160"/>
      <c r="AK140" s="160"/>
      <c r="AL140" s="160"/>
    </row>
    <row r="141" spans="1:38" ht="22.5" customHeight="1" thickTop="1">
      <c r="A141" s="77">
        <f>A140+1</f>
        <v>85</v>
      </c>
      <c r="B141" s="73" t="str">
        <f>IF(A141="","",VLOOKUP(A141,データ!$B$5:$D$106,2,FALSE))</f>
        <v>金田祐太朗</v>
      </c>
      <c r="C141" s="74" t="str">
        <f>IF(A141="","",VLOOKUP(A141,データ!$B$5:$D$106,3,FALSE))</f>
        <v>高鍋西中</v>
      </c>
      <c r="D141" s="199" t="str">
        <f>IF(H140="","",IF(H140="○","●","○"))</f>
        <v>●</v>
      </c>
      <c r="E141" s="69">
        <f>IF(J140="","",J140)</f>
        <v>1</v>
      </c>
      <c r="F141" s="70">
        <f>IF(I140="","",I140)</f>
        <v>6</v>
      </c>
      <c r="G141" s="131">
        <f>IF(K140="","",K140)</f>
      </c>
      <c r="H141" s="357"/>
      <c r="I141" s="358"/>
      <c r="J141" s="358"/>
      <c r="K141" s="359"/>
      <c r="L141" s="158" t="str">
        <f>IF(M141="","",IF(M141&gt;N141,"○","●"))</f>
        <v>●</v>
      </c>
      <c r="M141" s="69">
        <v>1</v>
      </c>
      <c r="N141" s="70">
        <v>6</v>
      </c>
      <c r="O141" s="70"/>
      <c r="P141" s="69">
        <f>IF(D141="","",COUNTIF(D141:O141,"○"))</f>
        <v>0</v>
      </c>
      <c r="Q141" s="70">
        <f>IF(D141="","",COUNTIF(D141:O141,"●"))</f>
        <v>2</v>
      </c>
      <c r="R141" s="360">
        <f>IF(E141="","",(E141+M141)/(E141+F141+M141+N141)+P141)</f>
        <v>0.14285714285714285</v>
      </c>
      <c r="S141" s="361"/>
      <c r="T141" s="362">
        <f>IF(R141="","",RANK(R141,R140:S142))</f>
        <v>3</v>
      </c>
      <c r="U141" s="362"/>
      <c r="V141" s="205"/>
      <c r="W141" s="205"/>
      <c r="X141" s="205"/>
      <c r="Y141" s="205"/>
      <c r="Z141" s="173"/>
      <c r="AA141" s="171"/>
      <c r="AB141" s="192"/>
      <c r="AC141" s="160"/>
      <c r="AD141" s="167"/>
      <c r="AE141" s="160"/>
      <c r="AF141" s="160"/>
      <c r="AG141" s="160"/>
      <c r="AH141" s="160"/>
      <c r="AI141" s="167"/>
      <c r="AJ141" s="160"/>
      <c r="AK141" s="160"/>
      <c r="AL141" s="160"/>
    </row>
    <row r="142" spans="1:38" ht="22.5" customHeight="1">
      <c r="A142" s="77">
        <f>A141+1</f>
        <v>86</v>
      </c>
      <c r="B142" s="45" t="str">
        <f>IF(A142="","",VLOOKUP(A142,データ!$B$5:$D$106,2,FALSE))</f>
        <v>伊与田　智樹</v>
      </c>
      <c r="C142" s="74" t="str">
        <f>IF(A142="","",VLOOKUP(A142,データ!$B$5:$D$106,3,FALSE))</f>
        <v>日向学院</v>
      </c>
      <c r="D142" s="199" t="str">
        <f>IF(L140="","",IF(L140="○","●","○"))</f>
        <v>●</v>
      </c>
      <c r="E142" s="69">
        <f>IF(N140="","",N140)</f>
        <v>2</v>
      </c>
      <c r="F142" s="70">
        <f>IF(M140="","",M140)</f>
        <v>6</v>
      </c>
      <c r="G142" s="131">
        <f>IF(O140="","",O140)</f>
      </c>
      <c r="H142" s="200" t="str">
        <f>IF(L141="","",IF(L141="○","●","○"))</f>
        <v>○</v>
      </c>
      <c r="I142" s="69">
        <f>IF(N141="","",N141)</f>
        <v>6</v>
      </c>
      <c r="J142" s="70">
        <f>IF(M141="","",M141)</f>
        <v>1</v>
      </c>
      <c r="K142" s="131">
        <f>IF(O141="","",O141)</f>
      </c>
      <c r="L142" s="357"/>
      <c r="M142" s="358"/>
      <c r="N142" s="358"/>
      <c r="O142" s="359"/>
      <c r="P142" s="69">
        <f>IF(D142="","",COUNTIF(D142:O142,"○"))</f>
        <v>1</v>
      </c>
      <c r="Q142" s="70">
        <f>IF(D142="","",COUNTIF(D142:O142,"●"))</f>
        <v>1</v>
      </c>
      <c r="R142" s="360">
        <f>IF(E142="","",(E142+I142)/(E142+F142+I142+J142)+P142)</f>
        <v>1.5333333333333332</v>
      </c>
      <c r="S142" s="361"/>
      <c r="T142" s="362">
        <f>IF(R142="","",RANK(R142,R140:S142))</f>
        <v>2</v>
      </c>
      <c r="U142" s="362"/>
      <c r="Z142" s="160"/>
      <c r="AA142" s="160"/>
      <c r="AB142" s="176"/>
      <c r="AC142" s="160"/>
      <c r="AD142" s="167"/>
      <c r="AE142" s="160"/>
      <c r="AF142" s="160"/>
      <c r="AG142" s="160"/>
      <c r="AH142" s="160"/>
      <c r="AI142" s="167"/>
      <c r="AJ142" s="160"/>
      <c r="AK142" s="160"/>
      <c r="AL142" s="160"/>
    </row>
    <row r="143" spans="14:38" ht="22.5" customHeight="1" thickBot="1">
      <c r="N143" s="396"/>
      <c r="O143" s="396"/>
      <c r="P143" s="396"/>
      <c r="Q143" s="396"/>
      <c r="R143" s="396"/>
      <c r="S143" s="397"/>
      <c r="T143" s="396"/>
      <c r="U143" s="396"/>
      <c r="Z143" s="160"/>
      <c r="AA143" s="160"/>
      <c r="AB143" s="176"/>
      <c r="AC143" s="208">
        <v>6</v>
      </c>
      <c r="AD143" s="186"/>
      <c r="AE143" s="160"/>
      <c r="AF143" s="160"/>
      <c r="AG143" s="160"/>
      <c r="AH143" s="160"/>
      <c r="AI143" s="167"/>
      <c r="AJ143" s="160"/>
      <c r="AK143" s="160"/>
      <c r="AL143" s="160"/>
    </row>
    <row r="144" spans="1:38" ht="22.5" customHeight="1" thickTop="1">
      <c r="A144" s="82" t="s">
        <v>29</v>
      </c>
      <c r="B144" s="72" t="s">
        <v>86</v>
      </c>
      <c r="C144" s="82" t="s">
        <v>0</v>
      </c>
      <c r="D144" s="353" t="str">
        <f>LEFT(B145,3)</f>
        <v>谷口祐</v>
      </c>
      <c r="E144" s="351"/>
      <c r="F144" s="351"/>
      <c r="G144" s="362"/>
      <c r="H144" s="351" t="str">
        <f>LEFT(B146,3)</f>
        <v>木下浩</v>
      </c>
      <c r="I144" s="351"/>
      <c r="J144" s="351"/>
      <c r="K144" s="362"/>
      <c r="L144" s="362" t="str">
        <f>LEFT(B147,3)</f>
        <v>小川　</v>
      </c>
      <c r="M144" s="362"/>
      <c r="N144" s="362"/>
      <c r="O144" s="362"/>
      <c r="P144" s="362" t="s">
        <v>102</v>
      </c>
      <c r="Q144" s="362"/>
      <c r="R144" s="350" t="s">
        <v>1</v>
      </c>
      <c r="S144" s="351"/>
      <c r="T144" s="362" t="s">
        <v>103</v>
      </c>
      <c r="U144" s="362"/>
      <c r="Z144" s="160"/>
      <c r="AA144" s="160"/>
      <c r="AB144" s="167"/>
      <c r="AC144" s="160">
        <v>1</v>
      </c>
      <c r="AD144" s="179" t="str">
        <f>Z140</f>
        <v>濱崎　信乃介</v>
      </c>
      <c r="AE144" s="160"/>
      <c r="AF144" s="160"/>
      <c r="AG144" s="160"/>
      <c r="AH144" s="160"/>
      <c r="AI144" s="167"/>
      <c r="AJ144" s="160"/>
      <c r="AK144" s="160"/>
      <c r="AL144" s="160"/>
    </row>
    <row r="145" spans="1:38" ht="22.5" customHeight="1" thickBot="1">
      <c r="A145" s="77">
        <f>A142+1</f>
        <v>87</v>
      </c>
      <c r="B145" s="73" t="str">
        <f>IF(A145="","",VLOOKUP(A145,データ!$B$5:$D$106,2,FALSE))</f>
        <v>谷口祐介</v>
      </c>
      <c r="C145" s="74" t="str">
        <f>IF(A145="","",VLOOKUP(A145,データ!$B$5:$D$106,3,FALSE))</f>
        <v>ルネサンス</v>
      </c>
      <c r="D145" s="352"/>
      <c r="E145" s="358"/>
      <c r="F145" s="358"/>
      <c r="G145" s="359"/>
      <c r="H145" s="197" t="str">
        <f>IF(I145="","",IF(I145&gt;J145,"○","●"))</f>
        <v>●</v>
      </c>
      <c r="I145" s="48">
        <v>4</v>
      </c>
      <c r="J145" s="71">
        <v>6</v>
      </c>
      <c r="K145" s="71"/>
      <c r="L145" s="197" t="str">
        <f>IF(M145="","",IF(M145&gt;N145,"○","●"))</f>
        <v>●</v>
      </c>
      <c r="M145" s="48">
        <v>1</v>
      </c>
      <c r="N145" s="71">
        <v>6</v>
      </c>
      <c r="O145" s="71"/>
      <c r="P145" s="69">
        <f>IF(H145="","",COUNTIF(D145:O145,"○"))</f>
        <v>0</v>
      </c>
      <c r="Q145" s="70">
        <f>IF(H145="","",COUNTIF(D145:O145,"●"))</f>
        <v>2</v>
      </c>
      <c r="R145" s="360">
        <f>IF(I145="","",(I145+M145)/(I145+J145+M145+N145)+P145)</f>
        <v>0.29411764705882354</v>
      </c>
      <c r="S145" s="361"/>
      <c r="T145" s="362">
        <f>IF(R145="","",RANK(R145,R145:S147))</f>
        <v>3</v>
      </c>
      <c r="U145" s="362"/>
      <c r="V145" s="198"/>
      <c r="W145" s="164"/>
      <c r="X145" s="164"/>
      <c r="Y145" s="164"/>
      <c r="Z145" s="159" t="str">
        <f>B147</f>
        <v>小川　直樹</v>
      </c>
      <c r="AA145" s="161"/>
      <c r="AB145" s="178"/>
      <c r="AC145" s="160"/>
      <c r="AD145" s="160"/>
      <c r="AE145" s="160"/>
      <c r="AF145" s="160"/>
      <c r="AG145" s="160"/>
      <c r="AH145" s="160"/>
      <c r="AI145" s="167"/>
      <c r="AJ145" s="160"/>
      <c r="AK145" s="160"/>
      <c r="AL145" s="160"/>
    </row>
    <row r="146" spans="1:38" ht="22.5" customHeight="1" thickTop="1">
      <c r="A146" s="77">
        <f>A145+1</f>
        <v>88</v>
      </c>
      <c r="B146" s="73" t="str">
        <f>IF(A146="","",VLOOKUP(A146,データ!$B$5:$D$106,2,FALSE))</f>
        <v>木下浩孝</v>
      </c>
      <c r="C146" s="74" t="str">
        <f>IF(A146="","",VLOOKUP(A146,データ!$B$5:$D$106,3,FALSE))</f>
        <v>チーム村雲</v>
      </c>
      <c r="D146" s="199" t="str">
        <f>IF(H145="","",IF(H145="○","●","○"))</f>
        <v>○</v>
      </c>
      <c r="E146" s="69">
        <f>IF(J145="","",J145)</f>
        <v>6</v>
      </c>
      <c r="F146" s="70">
        <f>IF(I145="","",I145)</f>
        <v>4</v>
      </c>
      <c r="G146" s="131">
        <f>IF(K145="","",K145)</f>
      </c>
      <c r="H146" s="357"/>
      <c r="I146" s="358"/>
      <c r="J146" s="358"/>
      <c r="K146" s="359"/>
      <c r="L146" s="158" t="str">
        <f>IF(M146="","",IF(M146&gt;N146,"○","●"))</f>
        <v>●</v>
      </c>
      <c r="M146" s="69">
        <v>4</v>
      </c>
      <c r="N146" s="70">
        <v>6</v>
      </c>
      <c r="O146" s="70"/>
      <c r="P146" s="69">
        <f>IF(D146="","",COUNTIF(D146:O146,"○"))</f>
        <v>1</v>
      </c>
      <c r="Q146" s="70">
        <f>IF(D146="","",COUNTIF(D146:O146,"●"))</f>
        <v>1</v>
      </c>
      <c r="R146" s="360">
        <f>IF(E146="","",(E146+M146)/(E146+F146+M146+N146)+P146)</f>
        <v>1.5</v>
      </c>
      <c r="S146" s="361"/>
      <c r="T146" s="362">
        <f>IF(R146="","",RANK(R146,R145:S147))</f>
        <v>2</v>
      </c>
      <c r="U146" s="362"/>
      <c r="X146" s="204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7"/>
      <c r="AJ146" s="160"/>
      <c r="AK146" s="160"/>
      <c r="AL146" s="160"/>
    </row>
    <row r="147" spans="1:38" ht="22.5" customHeight="1" thickBot="1">
      <c r="A147" s="77">
        <f>A146+1</f>
        <v>89</v>
      </c>
      <c r="B147" s="45" t="str">
        <f>IF(A147="","",VLOOKUP(A147,データ!$B$5:$D$106,2,FALSE))</f>
        <v>小川　直樹</v>
      </c>
      <c r="C147" s="74" t="str">
        <f>IF(A147="","",VLOOKUP(A147,データ!$B$5:$D$106,3,FALSE))</f>
        <v>広瀬中</v>
      </c>
      <c r="D147" s="199" t="str">
        <f>IF(L145="","",IF(L145="○","●","○"))</f>
        <v>○</v>
      </c>
      <c r="E147" s="69">
        <f>IF(N145="","",N145)</f>
        <v>6</v>
      </c>
      <c r="F147" s="70">
        <f>IF(M145="","",M145)</f>
        <v>1</v>
      </c>
      <c r="G147" s="131">
        <f>IF(O145="","",O145)</f>
      </c>
      <c r="H147" s="200" t="str">
        <f>IF(L146="","",IF(L146="○","●","○"))</f>
        <v>○</v>
      </c>
      <c r="I147" s="69">
        <f>IF(N146="","",N146)</f>
        <v>6</v>
      </c>
      <c r="J147" s="70">
        <f>IF(M146="","",M146)</f>
        <v>4</v>
      </c>
      <c r="K147" s="131">
        <f>IF(O146="","",O146)</f>
      </c>
      <c r="L147" s="357"/>
      <c r="M147" s="358"/>
      <c r="N147" s="358"/>
      <c r="O147" s="359"/>
      <c r="P147" s="69">
        <f>IF(D147="","",COUNTIF(D147:O147,"○"))</f>
        <v>2</v>
      </c>
      <c r="Q147" s="70">
        <f>IF(D147="","",COUNTIF(D147:O147,"●"))</f>
        <v>0</v>
      </c>
      <c r="R147" s="360">
        <f>IF(E147="","",(E147+I147)/(E147+F147+I147+J147)+P147)</f>
        <v>2.7058823529411766</v>
      </c>
      <c r="S147" s="361"/>
      <c r="T147" s="362">
        <f>IF(R147="","",RANK(R147,R145:S147))</f>
        <v>1</v>
      </c>
      <c r="U147" s="362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7"/>
      <c r="AJ147" s="188">
        <v>3</v>
      </c>
      <c r="AK147" s="164"/>
      <c r="AL147" s="164"/>
    </row>
    <row r="148" spans="14:38" ht="22.5" customHeight="1" thickTop="1">
      <c r="N148" s="396"/>
      <c r="O148" s="396"/>
      <c r="P148" s="396"/>
      <c r="Q148" s="396"/>
      <c r="R148" s="396"/>
      <c r="S148" s="397"/>
      <c r="T148" s="396"/>
      <c r="U148" s="396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76"/>
      <c r="AJ148" s="168">
        <v>6</v>
      </c>
      <c r="AK148" s="179" t="str">
        <f>AF158</f>
        <v>井上　裕亮</v>
      </c>
      <c r="AL148" s="160"/>
    </row>
    <row r="149" spans="1:38" ht="22.5" customHeight="1">
      <c r="A149" s="82" t="s">
        <v>30</v>
      </c>
      <c r="B149" s="72" t="s">
        <v>86</v>
      </c>
      <c r="C149" s="82" t="s">
        <v>0</v>
      </c>
      <c r="D149" s="353" t="str">
        <f>LEFT(B150,3)</f>
        <v>宮元　</v>
      </c>
      <c r="E149" s="351"/>
      <c r="F149" s="351"/>
      <c r="G149" s="362"/>
      <c r="H149" s="351" t="str">
        <f>LEFT(B151,3)</f>
        <v>山下　</v>
      </c>
      <c r="I149" s="351"/>
      <c r="J149" s="351"/>
      <c r="K149" s="362"/>
      <c r="L149" s="362" t="str">
        <f>LEFT(B152,3)</f>
        <v>奥村壮</v>
      </c>
      <c r="M149" s="362"/>
      <c r="N149" s="362"/>
      <c r="O149" s="362"/>
      <c r="P149" s="362" t="s">
        <v>102</v>
      </c>
      <c r="Q149" s="362"/>
      <c r="R149" s="350" t="s">
        <v>1</v>
      </c>
      <c r="S149" s="351"/>
      <c r="T149" s="362" t="s">
        <v>103</v>
      </c>
      <c r="U149" s="362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76"/>
      <c r="AJ149" s="160"/>
      <c r="AK149" s="160"/>
      <c r="AL149" s="160"/>
    </row>
    <row r="150" spans="1:38" ht="22.5" customHeight="1" thickBot="1">
      <c r="A150" s="77">
        <f>A147+1</f>
        <v>90</v>
      </c>
      <c r="B150" s="73" t="str">
        <f>IF(A150="","",VLOOKUP(A150,データ!$B$5:$D$106,2,FALSE))</f>
        <v>宮元　　耀嗣</v>
      </c>
      <c r="C150" s="74" t="str">
        <f>IF(A150="","",VLOOKUP(A150,データ!$B$5:$D$106,3,FALSE))</f>
        <v>宮崎西高附属中</v>
      </c>
      <c r="D150" s="352"/>
      <c r="E150" s="358"/>
      <c r="F150" s="358"/>
      <c r="G150" s="359"/>
      <c r="H150" s="197" t="str">
        <f>IF(I150="","",IF(I150&gt;J150,"○","●"))</f>
        <v>○</v>
      </c>
      <c r="I150" s="48">
        <v>6</v>
      </c>
      <c r="J150" s="71">
        <v>1</v>
      </c>
      <c r="K150" s="71"/>
      <c r="L150" s="197" t="str">
        <f>IF(M150="","",IF(M150&gt;N150,"○","●"))</f>
        <v>●</v>
      </c>
      <c r="M150" s="48">
        <v>3</v>
      </c>
      <c r="N150" s="71">
        <v>6</v>
      </c>
      <c r="O150" s="71"/>
      <c r="P150" s="69">
        <f>IF(H150="","",COUNTIF(D150:O150,"○"))</f>
        <v>1</v>
      </c>
      <c r="Q150" s="70">
        <f>IF(H150="","",COUNTIF(D150:O150,"●"))</f>
        <v>1</v>
      </c>
      <c r="R150" s="360">
        <f>IF(I150="","",(I150+M150)/(I150+J150+M150+N150)+P150)</f>
        <v>1.5625</v>
      </c>
      <c r="S150" s="361"/>
      <c r="T150" s="362">
        <f>IF(R150="","",RANK(R150,R150:S152))</f>
        <v>2</v>
      </c>
      <c r="U150" s="362"/>
      <c r="V150" s="198"/>
      <c r="W150" s="164"/>
      <c r="X150" s="164"/>
      <c r="Y150" s="164"/>
      <c r="Z150" s="159" t="str">
        <f>B152</f>
        <v>奥村壮志</v>
      </c>
      <c r="AA150" s="160"/>
      <c r="AB150" s="160"/>
      <c r="AC150" s="160"/>
      <c r="AD150" s="160"/>
      <c r="AE150" s="160"/>
      <c r="AF150" s="160"/>
      <c r="AG150" s="160"/>
      <c r="AH150" s="160"/>
      <c r="AI150" s="176"/>
      <c r="AJ150" s="160"/>
      <c r="AK150" s="160"/>
      <c r="AL150" s="160"/>
    </row>
    <row r="151" spans="1:38" ht="22.5" customHeight="1" thickTop="1">
      <c r="A151" s="77">
        <f>A150+1</f>
        <v>91</v>
      </c>
      <c r="B151" s="73" t="str">
        <f>IF(A151="","",VLOOKUP(A151,データ!$B$5:$D$106,2,FALSE))</f>
        <v>山下　創一郎</v>
      </c>
      <c r="C151" s="74" t="str">
        <f>IF(A151="","",VLOOKUP(A151,データ!$B$5:$D$106,3,FALSE))</f>
        <v>広瀬中</v>
      </c>
      <c r="D151" s="199" t="str">
        <f>IF(H150="","",IF(H150="○","●","○"))</f>
        <v>●</v>
      </c>
      <c r="E151" s="69">
        <f>IF(J150="","",J150)</f>
        <v>1</v>
      </c>
      <c r="F151" s="70">
        <f>IF(I150="","",I150)</f>
        <v>6</v>
      </c>
      <c r="G151" s="131">
        <f>IF(K150="","",K150)</f>
      </c>
      <c r="H151" s="357"/>
      <c r="I151" s="358"/>
      <c r="J151" s="358"/>
      <c r="K151" s="359"/>
      <c r="L151" s="158" t="str">
        <f>IF(M151="","",IF(M151&gt;N151,"○","●"))</f>
        <v>●</v>
      </c>
      <c r="M151" s="69">
        <v>0</v>
      </c>
      <c r="N151" s="70">
        <v>6</v>
      </c>
      <c r="O151" s="70"/>
      <c r="P151" s="69">
        <f>IF(D151="","",COUNTIF(D151:O151,"○"))</f>
        <v>0</v>
      </c>
      <c r="Q151" s="70">
        <f>IF(D151="","",COUNTIF(D151:O151,"●"))</f>
        <v>2</v>
      </c>
      <c r="R151" s="360">
        <f>IF(E151="","",(E151+M151)/(E151+F151+M151+N151)+P151)</f>
        <v>0.07692307692307693</v>
      </c>
      <c r="S151" s="361"/>
      <c r="T151" s="362">
        <f>IF(R151="","",RANK(R151,R150:S152))</f>
        <v>3</v>
      </c>
      <c r="U151" s="362"/>
      <c r="X151" s="204"/>
      <c r="Z151" s="160"/>
      <c r="AA151" s="173"/>
      <c r="AB151" s="174"/>
      <c r="AC151" s="160"/>
      <c r="AD151" s="160"/>
      <c r="AE151" s="160"/>
      <c r="AF151" s="160"/>
      <c r="AG151" s="160"/>
      <c r="AH151" s="160"/>
      <c r="AI151" s="176"/>
      <c r="AJ151" s="160"/>
      <c r="AK151" s="160"/>
      <c r="AL151" s="160"/>
    </row>
    <row r="152" spans="1:38" ht="22.5" customHeight="1" thickBot="1">
      <c r="A152" s="77">
        <f>A151+1</f>
        <v>92</v>
      </c>
      <c r="B152" s="45" t="str">
        <f>IF(A152="","",VLOOKUP(A152,データ!$B$5:$D$106,2,FALSE))</f>
        <v>奥村壮志</v>
      </c>
      <c r="C152" s="74" t="str">
        <f>IF(A152="","",VLOOKUP(A152,データ!$B$5:$D$106,3,FALSE))</f>
        <v>高鍋西中</v>
      </c>
      <c r="D152" s="199" t="str">
        <f>IF(L150="","",IF(L150="○","●","○"))</f>
        <v>○</v>
      </c>
      <c r="E152" s="69">
        <f>IF(N150="","",N150)</f>
        <v>6</v>
      </c>
      <c r="F152" s="70">
        <f>IF(M150="","",M150)</f>
        <v>3</v>
      </c>
      <c r="G152" s="131">
        <f>IF(O150="","",O150)</f>
      </c>
      <c r="H152" s="200" t="str">
        <f>IF(L151="","",IF(L151="○","●","○"))</f>
        <v>○</v>
      </c>
      <c r="I152" s="69">
        <f>IF(N151="","",N151)</f>
        <v>6</v>
      </c>
      <c r="J152" s="70">
        <f>IF(M151="","",M151)</f>
        <v>0</v>
      </c>
      <c r="K152" s="131">
        <f>IF(O151="","",O151)</f>
      </c>
      <c r="L152" s="357"/>
      <c r="M152" s="358"/>
      <c r="N152" s="358"/>
      <c r="O152" s="359"/>
      <c r="P152" s="69">
        <f>IF(D152="","",COUNTIF(D152:O152,"○"))</f>
        <v>2</v>
      </c>
      <c r="Q152" s="70">
        <f>IF(D152="","",COUNTIF(D152:O152,"●"))</f>
        <v>0</v>
      </c>
      <c r="R152" s="360">
        <f>IF(E152="","",(E152+I152)/(E152+F152+I152+J152)+P152)</f>
        <v>2.8</v>
      </c>
      <c r="S152" s="361"/>
      <c r="T152" s="362">
        <f>IF(R152="","",RANK(R152,R150:S152))</f>
        <v>1</v>
      </c>
      <c r="U152" s="362"/>
      <c r="Z152" s="160"/>
      <c r="AA152" s="160"/>
      <c r="AB152" s="167"/>
      <c r="AC152" s="168">
        <v>0</v>
      </c>
      <c r="AD152" s="179" t="str">
        <f>Z155</f>
        <v>井上　裕亮</v>
      </c>
      <c r="AE152" s="160"/>
      <c r="AF152" s="160"/>
      <c r="AG152" s="160"/>
      <c r="AH152" s="160"/>
      <c r="AI152" s="176"/>
      <c r="AJ152" s="160"/>
      <c r="AK152" s="160"/>
      <c r="AL152" s="160"/>
    </row>
    <row r="153" spans="14:38" ht="22.5" customHeight="1" thickTop="1">
      <c r="N153" s="396"/>
      <c r="O153" s="396"/>
      <c r="P153" s="396"/>
      <c r="Q153" s="396"/>
      <c r="R153" s="396"/>
      <c r="S153" s="397"/>
      <c r="T153" s="396"/>
      <c r="U153" s="396"/>
      <c r="Z153" s="160"/>
      <c r="AA153" s="160"/>
      <c r="AB153" s="176"/>
      <c r="AC153" s="185">
        <v>6</v>
      </c>
      <c r="AD153" s="192"/>
      <c r="AE153" s="160"/>
      <c r="AF153" s="160"/>
      <c r="AG153" s="160"/>
      <c r="AH153" s="160"/>
      <c r="AI153" s="176"/>
      <c r="AJ153" s="160"/>
      <c r="AK153" s="160"/>
      <c r="AL153" s="160"/>
    </row>
    <row r="154" spans="1:38" ht="22.5" customHeight="1">
      <c r="A154" s="82" t="s">
        <v>31</v>
      </c>
      <c r="B154" s="72" t="s">
        <v>86</v>
      </c>
      <c r="C154" s="82" t="s">
        <v>0</v>
      </c>
      <c r="D154" s="353" t="str">
        <f>LEFT(B155,3)</f>
        <v>井上　</v>
      </c>
      <c r="E154" s="351"/>
      <c r="F154" s="351"/>
      <c r="G154" s="362"/>
      <c r="H154" s="351" t="str">
        <f>LEFT(B156,3)</f>
        <v>小畑　</v>
      </c>
      <c r="I154" s="351"/>
      <c r="J154" s="351"/>
      <c r="K154" s="362"/>
      <c r="L154" s="362" t="str">
        <f>LEFT(B157,3)</f>
        <v>横山彰</v>
      </c>
      <c r="M154" s="362"/>
      <c r="N154" s="362"/>
      <c r="O154" s="362"/>
      <c r="P154" s="362" t="s">
        <v>102</v>
      </c>
      <c r="Q154" s="362"/>
      <c r="R154" s="350" t="s">
        <v>1</v>
      </c>
      <c r="S154" s="351"/>
      <c r="T154" s="362" t="s">
        <v>103</v>
      </c>
      <c r="U154" s="362"/>
      <c r="Z154" s="160"/>
      <c r="AA154" s="160"/>
      <c r="AB154" s="176"/>
      <c r="AC154" s="160"/>
      <c r="AD154" s="176"/>
      <c r="AE154" s="160"/>
      <c r="AF154" s="160"/>
      <c r="AG154" s="160"/>
      <c r="AH154" s="160"/>
      <c r="AI154" s="176"/>
      <c r="AJ154" s="160"/>
      <c r="AK154" s="160"/>
      <c r="AL154" s="160"/>
    </row>
    <row r="155" spans="1:38" ht="22.5" customHeight="1" thickBot="1">
      <c r="A155" s="77">
        <f>A152+1</f>
        <v>93</v>
      </c>
      <c r="B155" s="73" t="str">
        <f>IF(A155="","",VLOOKUP(A155,データ!$B$5:$D$106,2,FALSE))</f>
        <v>井上　裕亮</v>
      </c>
      <c r="C155" s="74" t="str">
        <f>IF(A155="","",VLOOKUP(A155,データ!$B$5:$D$106,3,FALSE))</f>
        <v>清武Jr</v>
      </c>
      <c r="D155" s="352"/>
      <c r="E155" s="358"/>
      <c r="F155" s="358"/>
      <c r="G155" s="359"/>
      <c r="H155" s="197" t="str">
        <f>IF(I155="","",IF(I155&gt;J155,"○","●"))</f>
        <v>○</v>
      </c>
      <c r="I155" s="48">
        <v>6</v>
      </c>
      <c r="J155" s="71">
        <v>0</v>
      </c>
      <c r="K155" s="71"/>
      <c r="L155" s="197" t="str">
        <f>IF(M155="","",IF(M155&gt;N155,"○","●"))</f>
        <v>○</v>
      </c>
      <c r="M155" s="48">
        <v>6</v>
      </c>
      <c r="N155" s="71">
        <v>1</v>
      </c>
      <c r="O155" s="71"/>
      <c r="P155" s="69">
        <f>IF(H155="","",COUNTIF(D155:O155,"○"))</f>
        <v>2</v>
      </c>
      <c r="Q155" s="70">
        <f>IF(H155="","",COUNTIF(D155:O155,"●"))</f>
        <v>0</v>
      </c>
      <c r="R155" s="360">
        <f>IF(I155="","",(I155+M155)/(I155+J155+M155+N155)+P155)</f>
        <v>2.9230769230769234</v>
      </c>
      <c r="S155" s="361"/>
      <c r="T155" s="362">
        <f>IF(R155="","",RANK(R155,R155:S157))</f>
        <v>1</v>
      </c>
      <c r="U155" s="362"/>
      <c r="V155" s="198"/>
      <c r="W155" s="164"/>
      <c r="X155" s="164"/>
      <c r="Y155" s="164"/>
      <c r="Z155" s="159" t="str">
        <f>B155</f>
        <v>井上　裕亮</v>
      </c>
      <c r="AA155" s="164"/>
      <c r="AB155" s="177"/>
      <c r="AC155" s="160"/>
      <c r="AD155" s="176"/>
      <c r="AE155" s="160"/>
      <c r="AF155" s="160"/>
      <c r="AG155" s="160"/>
      <c r="AH155" s="160"/>
      <c r="AI155" s="176"/>
      <c r="AJ155" s="160"/>
      <c r="AK155" s="160"/>
      <c r="AL155" s="160"/>
    </row>
    <row r="156" spans="1:38" ht="22.5" customHeight="1" thickTop="1">
      <c r="A156" s="77">
        <f>A155+1</f>
        <v>94</v>
      </c>
      <c r="B156" s="73" t="str">
        <f>IF(A156="","",VLOOKUP(A156,データ!$B$5:$D$106,2,FALSE))</f>
        <v>小畑　　拓也</v>
      </c>
      <c r="C156" s="74" t="str">
        <f>IF(A156="","",VLOOKUP(A156,データ!$B$5:$D$106,3,FALSE))</f>
        <v>宮崎西高附属中</v>
      </c>
      <c r="D156" s="199" t="str">
        <f>IF(H155="","",IF(H155="○","●","○"))</f>
        <v>●</v>
      </c>
      <c r="E156" s="69">
        <f>IF(J155="","",J155)</f>
        <v>0</v>
      </c>
      <c r="F156" s="70">
        <f>IF(I155="","",I155)</f>
        <v>6</v>
      </c>
      <c r="G156" s="131">
        <f>IF(K155="","",K155)</f>
      </c>
      <c r="H156" s="357"/>
      <c r="I156" s="358"/>
      <c r="J156" s="358"/>
      <c r="K156" s="359"/>
      <c r="L156" s="158" t="str">
        <f>IF(M156="","",IF(M156&gt;N156,"○","●"))</f>
        <v>●</v>
      </c>
      <c r="M156" s="69">
        <v>0</v>
      </c>
      <c r="N156" s="70">
        <v>6</v>
      </c>
      <c r="O156" s="70"/>
      <c r="P156" s="69">
        <f>IF(D156="","",COUNTIF(D156:O156,"○"))</f>
        <v>0</v>
      </c>
      <c r="Q156" s="70">
        <f>IF(D156="","",COUNTIF(D156:O156,"●"))</f>
        <v>2</v>
      </c>
      <c r="R156" s="360">
        <f>IF(E156="","",(E156+M156)/(E156+F156+M156+N156)+P156)</f>
        <v>0</v>
      </c>
      <c r="S156" s="361"/>
      <c r="T156" s="362">
        <f>IF(R156="","",RANK(R156,R155:S157))</f>
        <v>3</v>
      </c>
      <c r="U156" s="362"/>
      <c r="X156" s="204"/>
      <c r="Z156" s="160"/>
      <c r="AA156" s="160"/>
      <c r="AB156" s="160"/>
      <c r="AC156" s="160"/>
      <c r="AD156" s="176"/>
      <c r="AE156" s="160"/>
      <c r="AF156" s="160"/>
      <c r="AG156" s="160"/>
      <c r="AH156" s="160"/>
      <c r="AI156" s="176"/>
      <c r="AJ156" s="160"/>
      <c r="AK156" s="160"/>
      <c r="AL156" s="160"/>
    </row>
    <row r="157" spans="1:38" ht="22.5" customHeight="1">
      <c r="A157" s="77">
        <f>A156+1</f>
        <v>95</v>
      </c>
      <c r="B157" s="45" t="str">
        <f>IF(A157="","",VLOOKUP(A157,データ!$B$5:$D$106,2,FALSE))</f>
        <v>横山彰也</v>
      </c>
      <c r="C157" s="74" t="str">
        <f>IF(A157="","",VLOOKUP(A157,データ!$B$5:$D$106,3,FALSE))</f>
        <v>三財中</v>
      </c>
      <c r="D157" s="199" t="str">
        <f>IF(L155="","",IF(L155="○","●","○"))</f>
        <v>●</v>
      </c>
      <c r="E157" s="69">
        <f>IF(N155="","",N155)</f>
        <v>1</v>
      </c>
      <c r="F157" s="70">
        <f>IF(M155="","",M155)</f>
        <v>6</v>
      </c>
      <c r="G157" s="131">
        <f>IF(O155="","",O155)</f>
      </c>
      <c r="H157" s="200" t="str">
        <f>IF(L156="","",IF(L156="○","●","○"))</f>
        <v>○</v>
      </c>
      <c r="I157" s="69">
        <f>IF(N156="","",N156)</f>
        <v>6</v>
      </c>
      <c r="J157" s="70">
        <f>IF(M156="","",M156)</f>
        <v>0</v>
      </c>
      <c r="K157" s="131">
        <f>IF(O156="","",O156)</f>
      </c>
      <c r="L157" s="357"/>
      <c r="M157" s="358"/>
      <c r="N157" s="358"/>
      <c r="O157" s="359"/>
      <c r="P157" s="69">
        <f>IF(D157="","",COUNTIF(D157:O157,"○"))</f>
        <v>1</v>
      </c>
      <c r="Q157" s="70">
        <f>IF(D157="","",COUNTIF(D157:O157,"●"))</f>
        <v>1</v>
      </c>
      <c r="R157" s="360">
        <f>IF(E157="","",(E157+I157)/(E157+F157+I157+J157)+P157)</f>
        <v>1.5384615384615383</v>
      </c>
      <c r="S157" s="361"/>
      <c r="T157" s="362">
        <f>IF(R157="","",RANK(R157,R155:S157))</f>
        <v>2</v>
      </c>
      <c r="U157" s="362"/>
      <c r="Z157" s="160"/>
      <c r="AA157" s="160"/>
      <c r="AB157" s="160"/>
      <c r="AC157" s="160"/>
      <c r="AD157" s="176"/>
      <c r="AE157" s="160"/>
      <c r="AF157" s="160"/>
      <c r="AG157" s="160"/>
      <c r="AH157" s="160"/>
      <c r="AI157" s="176"/>
      <c r="AJ157" s="160"/>
      <c r="AK157" s="160"/>
      <c r="AL157" s="160"/>
    </row>
    <row r="158" spans="14:38" ht="22.5" customHeight="1" thickBot="1">
      <c r="N158" s="396"/>
      <c r="O158" s="396"/>
      <c r="P158" s="396"/>
      <c r="Q158" s="396"/>
      <c r="R158" s="396"/>
      <c r="S158" s="397"/>
      <c r="T158" s="396"/>
      <c r="U158" s="396"/>
      <c r="Z158" s="160"/>
      <c r="AA158" s="160"/>
      <c r="AB158" s="160"/>
      <c r="AC158" s="160"/>
      <c r="AD158" s="176"/>
      <c r="AE158" s="175">
        <v>6</v>
      </c>
      <c r="AF158" s="162" t="str">
        <f>AD152</f>
        <v>井上　裕亮</v>
      </c>
      <c r="AG158" s="164"/>
      <c r="AH158" s="164"/>
      <c r="AI158" s="177"/>
      <c r="AJ158" s="160"/>
      <c r="AK158" s="160"/>
      <c r="AL158" s="160"/>
    </row>
    <row r="159" spans="1:38" ht="22.5" customHeight="1" thickTop="1">
      <c r="A159" s="82" t="s">
        <v>32</v>
      </c>
      <c r="B159" s="72" t="s">
        <v>86</v>
      </c>
      <c r="C159" s="82" t="s">
        <v>0</v>
      </c>
      <c r="D159" s="353" t="str">
        <f>LEFT(B160,3)</f>
        <v>宝満　</v>
      </c>
      <c r="E159" s="351"/>
      <c r="F159" s="351"/>
      <c r="G159" s="362"/>
      <c r="H159" s="351" t="str">
        <f>LEFT(B161,3)</f>
        <v>福永　</v>
      </c>
      <c r="I159" s="351"/>
      <c r="J159" s="351"/>
      <c r="K159" s="362"/>
      <c r="L159" s="362" t="str">
        <f>LEFT(B162,3)</f>
        <v>松原俊</v>
      </c>
      <c r="M159" s="362"/>
      <c r="N159" s="362"/>
      <c r="O159" s="362"/>
      <c r="P159" s="362" t="s">
        <v>102</v>
      </c>
      <c r="Q159" s="362"/>
      <c r="R159" s="350" t="s">
        <v>1</v>
      </c>
      <c r="S159" s="351"/>
      <c r="T159" s="362" t="s">
        <v>103</v>
      </c>
      <c r="U159" s="362"/>
      <c r="Z159" s="160"/>
      <c r="AA159" s="160"/>
      <c r="AB159" s="160"/>
      <c r="AC159" s="160"/>
      <c r="AD159" s="167"/>
      <c r="AE159" s="168">
        <v>2</v>
      </c>
      <c r="AF159" s="160"/>
      <c r="AG159" s="160"/>
      <c r="AH159" s="160"/>
      <c r="AI159" s="160"/>
      <c r="AJ159" s="160"/>
      <c r="AK159" s="160"/>
      <c r="AL159" s="160"/>
    </row>
    <row r="160" spans="1:38" ht="22.5" customHeight="1" thickBot="1">
      <c r="A160" s="77">
        <f>A157+1</f>
        <v>96</v>
      </c>
      <c r="B160" s="73" t="str">
        <f>IF(A160="","",VLOOKUP(A160,データ!$B$5:$D$106,2,FALSE))</f>
        <v>宝満　貴秋</v>
      </c>
      <c r="C160" s="74" t="str">
        <f>IF(A160="","",VLOOKUP(A160,データ!$B$5:$D$106,3,FALSE))</f>
        <v>広瀬中</v>
      </c>
      <c r="D160" s="352"/>
      <c r="E160" s="358"/>
      <c r="F160" s="358"/>
      <c r="G160" s="359"/>
      <c r="H160" s="197" t="str">
        <f>IF(I160="","",IF(I160&gt;J160,"○","●"))</f>
        <v>●</v>
      </c>
      <c r="I160" s="48">
        <v>3</v>
      </c>
      <c r="J160" s="71">
        <v>6</v>
      </c>
      <c r="K160" s="71"/>
      <c r="L160" s="197" t="str">
        <f>IF(M160="","",IF(M160&gt;N160,"○","●"))</f>
        <v>●</v>
      </c>
      <c r="M160" s="48">
        <v>3</v>
      </c>
      <c r="N160" s="71">
        <v>6</v>
      </c>
      <c r="O160" s="71"/>
      <c r="P160" s="69">
        <f>IF(H160="","",COUNTIF(D160:O160,"○"))</f>
        <v>0</v>
      </c>
      <c r="Q160" s="70">
        <f>IF(H160="","",COUNTIF(D160:O160,"●"))</f>
        <v>2</v>
      </c>
      <c r="R160" s="360">
        <f>IF(I160="","",(I160+M160)/(I160+J160+M160+N160)+P160)</f>
        <v>0.3333333333333333</v>
      </c>
      <c r="S160" s="361"/>
      <c r="T160" s="362">
        <f>IF(R160="","",RANK(R160,R160:S162))</f>
        <v>3</v>
      </c>
      <c r="U160" s="362"/>
      <c r="V160" s="198"/>
      <c r="W160" s="164"/>
      <c r="X160" s="164"/>
      <c r="Y160" s="164"/>
      <c r="Z160" s="159" t="str">
        <f>B162</f>
        <v>松原俊亮</v>
      </c>
      <c r="AA160" s="161"/>
      <c r="AB160" s="160"/>
      <c r="AC160" s="160"/>
      <c r="AD160" s="167"/>
      <c r="AE160" s="160"/>
      <c r="AF160" s="160"/>
      <c r="AG160" s="160"/>
      <c r="AH160" s="160"/>
      <c r="AI160" s="160"/>
      <c r="AJ160" s="160"/>
      <c r="AK160" s="160"/>
      <c r="AL160" s="160"/>
    </row>
    <row r="161" spans="1:38" ht="22.5" customHeight="1" thickTop="1">
      <c r="A161" s="77">
        <f>A160+1</f>
        <v>97</v>
      </c>
      <c r="B161" s="73" t="str">
        <f>IF(A161="","",VLOOKUP(A161,データ!$B$5:$D$106,2,FALSE))</f>
        <v>福永　遼太</v>
      </c>
      <c r="C161" s="74" t="str">
        <f>IF(A161="","",VLOOKUP(A161,データ!$B$5:$D$106,3,FALSE))</f>
        <v>宮崎西高附属中</v>
      </c>
      <c r="D161" s="199" t="str">
        <f>IF(H160="","",IF(H160="○","●","○"))</f>
        <v>○</v>
      </c>
      <c r="E161" s="69">
        <f>IF(J160="","",J160)</f>
        <v>6</v>
      </c>
      <c r="F161" s="70">
        <f>IF(I160="","",I160)</f>
        <v>3</v>
      </c>
      <c r="G161" s="131">
        <f>IF(K160="","",K160)</f>
      </c>
      <c r="H161" s="357"/>
      <c r="I161" s="358"/>
      <c r="J161" s="358"/>
      <c r="K161" s="359"/>
      <c r="L161" s="158" t="str">
        <f>IF(M161="","",IF(M161&gt;N161,"○","●"))</f>
        <v>●</v>
      </c>
      <c r="M161" s="69">
        <v>5</v>
      </c>
      <c r="N161" s="70">
        <v>7</v>
      </c>
      <c r="O161" s="70"/>
      <c r="P161" s="69">
        <f>IF(D161="","",COUNTIF(D161:O161,"○"))</f>
        <v>1</v>
      </c>
      <c r="Q161" s="70">
        <f>IF(D161="","",COUNTIF(D161:O161,"●"))</f>
        <v>1</v>
      </c>
      <c r="R161" s="360">
        <f>IF(E161="","",(E161+M161)/(E161+F161+M161+N161)+P161)</f>
        <v>1.5238095238095237</v>
      </c>
      <c r="S161" s="361"/>
      <c r="T161" s="362">
        <f>IF(R161="","",RANK(R161,R160:S162))</f>
        <v>2</v>
      </c>
      <c r="U161" s="362"/>
      <c r="X161" s="204"/>
      <c r="Z161" s="160"/>
      <c r="AA161" s="160"/>
      <c r="AB161" s="174"/>
      <c r="AC161" s="160"/>
      <c r="AD161" s="167"/>
      <c r="AE161" s="160"/>
      <c r="AF161" s="160"/>
      <c r="AG161" s="160"/>
      <c r="AH161" s="160"/>
      <c r="AI161" s="160"/>
      <c r="AJ161" s="160"/>
      <c r="AK161" s="160"/>
      <c r="AL161" s="160"/>
    </row>
    <row r="162" spans="1:38" ht="22.5" customHeight="1">
      <c r="A162" s="77">
        <f>A161+1</f>
        <v>98</v>
      </c>
      <c r="B162" s="45" t="str">
        <f>IF(A162="","",VLOOKUP(A162,データ!$B$5:$D$106,2,FALSE))</f>
        <v>松原俊亮</v>
      </c>
      <c r="C162" s="74" t="str">
        <f>IF(A162="","",VLOOKUP(A162,データ!$B$5:$D$106,3,FALSE))</f>
        <v>三財中</v>
      </c>
      <c r="D162" s="199" t="str">
        <f>IF(L160="","",IF(L160="○","●","○"))</f>
        <v>○</v>
      </c>
      <c r="E162" s="69">
        <f>IF(N160="","",N160)</f>
        <v>6</v>
      </c>
      <c r="F162" s="70">
        <f>IF(M160="","",M160)</f>
        <v>3</v>
      </c>
      <c r="G162" s="131">
        <f>IF(O160="","",O160)</f>
      </c>
      <c r="H162" s="200" t="str">
        <f>IF(L161="","",IF(L161="○","●","○"))</f>
        <v>○</v>
      </c>
      <c r="I162" s="69">
        <f>IF(N161="","",N161)</f>
        <v>7</v>
      </c>
      <c r="J162" s="70">
        <f>IF(M161="","",M161)</f>
        <v>5</v>
      </c>
      <c r="K162" s="131">
        <f>IF(O161="","",O161)</f>
      </c>
      <c r="L162" s="357"/>
      <c r="M162" s="358"/>
      <c r="N162" s="358"/>
      <c r="O162" s="359"/>
      <c r="P162" s="69">
        <f>IF(D162="","",COUNTIF(D162:O162,"○"))</f>
        <v>2</v>
      </c>
      <c r="Q162" s="70">
        <f>IF(D162="","",COUNTIF(D162:O162,"●"))</f>
        <v>0</v>
      </c>
      <c r="R162" s="360">
        <f>IF(E162="","",(E162+I162)/(E162+F162+I162+J162)+P162)</f>
        <v>2.619047619047619</v>
      </c>
      <c r="S162" s="361"/>
      <c r="T162" s="362">
        <f>IF(R162="","",RANK(R162,R160:S162))</f>
        <v>1</v>
      </c>
      <c r="U162" s="362"/>
      <c r="V162" s="204"/>
      <c r="Z162" s="160"/>
      <c r="AA162" s="160"/>
      <c r="AB162" s="167"/>
      <c r="AC162" s="160"/>
      <c r="AD162" s="167"/>
      <c r="AE162" s="160"/>
      <c r="AF162" s="160"/>
      <c r="AG162" s="160"/>
      <c r="AH162" s="160"/>
      <c r="AI162" s="160"/>
      <c r="AJ162" s="160"/>
      <c r="AK162" s="160"/>
      <c r="AL162" s="160"/>
    </row>
    <row r="163" spans="14:38" ht="22.5" customHeight="1" thickBot="1">
      <c r="N163" s="396"/>
      <c r="O163" s="396"/>
      <c r="P163" s="396"/>
      <c r="Q163" s="396"/>
      <c r="R163" s="396"/>
      <c r="S163" s="397"/>
      <c r="T163" s="396"/>
      <c r="U163" s="396"/>
      <c r="Z163" s="160"/>
      <c r="AA163" s="160"/>
      <c r="AB163" s="167"/>
      <c r="AC163" s="175">
        <v>0</v>
      </c>
      <c r="AD163" s="186"/>
      <c r="AE163" s="160"/>
      <c r="AF163" s="160"/>
      <c r="AG163" s="160"/>
      <c r="AH163" s="160"/>
      <c r="AI163" s="160"/>
      <c r="AJ163" s="160"/>
      <c r="AK163" s="160"/>
      <c r="AL163" s="160"/>
    </row>
    <row r="164" spans="1:38" ht="22.5" customHeight="1" thickTop="1">
      <c r="A164" s="82" t="s">
        <v>33</v>
      </c>
      <c r="B164" s="72" t="s">
        <v>86</v>
      </c>
      <c r="C164" s="82" t="s">
        <v>0</v>
      </c>
      <c r="D164" s="353" t="str">
        <f>LEFT(B165,3)</f>
        <v>山之内</v>
      </c>
      <c r="E164" s="351"/>
      <c r="F164" s="351"/>
      <c r="G164" s="362"/>
      <c r="H164" s="351" t="str">
        <f>LEFT(B166,3)</f>
        <v>福添　</v>
      </c>
      <c r="I164" s="351"/>
      <c r="J164" s="351"/>
      <c r="K164" s="362"/>
      <c r="L164" s="362" t="str">
        <f>LEFT(B167,3)</f>
        <v>田中啓</v>
      </c>
      <c r="M164" s="362"/>
      <c r="N164" s="362"/>
      <c r="O164" s="362"/>
      <c r="P164" s="362" t="s">
        <v>102</v>
      </c>
      <c r="Q164" s="362"/>
      <c r="R164" s="350" t="s">
        <v>1</v>
      </c>
      <c r="S164" s="351"/>
      <c r="T164" s="362" t="s">
        <v>103</v>
      </c>
      <c r="U164" s="362"/>
      <c r="Z164" s="160"/>
      <c r="AA164" s="160"/>
      <c r="AB164" s="176"/>
      <c r="AC164" s="168">
        <v>6</v>
      </c>
      <c r="AD164" s="212" t="str">
        <f>Z165</f>
        <v>福添　新太郎</v>
      </c>
      <c r="AE164" s="160"/>
      <c r="AF164" s="160"/>
      <c r="AG164" s="160"/>
      <c r="AH164" s="160"/>
      <c r="AI164" s="160"/>
      <c r="AJ164" s="160"/>
      <c r="AK164" s="160"/>
      <c r="AL164" s="160"/>
    </row>
    <row r="165" spans="1:38" ht="22.5" customHeight="1" thickBot="1">
      <c r="A165" s="77">
        <f>A162+1</f>
        <v>99</v>
      </c>
      <c r="B165" s="73" t="str">
        <f>IF(A165="","",VLOOKUP(A165,データ!$B$5:$D$106,2,FALSE))</f>
        <v>山之内　大空</v>
      </c>
      <c r="C165" s="74" t="str">
        <f>IF(A165="","",VLOOKUP(A165,データ!$B$5:$D$106,3,FALSE))</f>
        <v>宮崎西高附属中</v>
      </c>
      <c r="D165" s="352"/>
      <c r="E165" s="358"/>
      <c r="F165" s="358"/>
      <c r="G165" s="359"/>
      <c r="H165" s="197" t="str">
        <f>IF(I165="","",IF(I165&gt;J165,"○","●"))</f>
        <v>●</v>
      </c>
      <c r="I165" s="48">
        <v>4</v>
      </c>
      <c r="J165" s="71">
        <v>6</v>
      </c>
      <c r="K165" s="71"/>
      <c r="L165" s="197" t="str">
        <f>IF(M165="","",IF(M165&gt;N165,"○","●"))</f>
        <v>○</v>
      </c>
      <c r="M165" s="48">
        <v>6</v>
      </c>
      <c r="N165" s="71">
        <v>3</v>
      </c>
      <c r="O165" s="71"/>
      <c r="P165" s="69">
        <f>IF(H165="","",COUNTIF(D165:O165,"○"))</f>
        <v>1</v>
      </c>
      <c r="Q165" s="70">
        <f>IF(H165="","",COUNTIF(D165:O165,"●"))</f>
        <v>1</v>
      </c>
      <c r="R165" s="360">
        <f>IF(I165="","",(I165+M165)/(I165+J165+M165+N165)+P165)</f>
        <v>1.526315789473684</v>
      </c>
      <c r="S165" s="361"/>
      <c r="T165" s="362">
        <f>IF(R165="","",RANK(R165,R165:S167))</f>
        <v>2</v>
      </c>
      <c r="U165" s="362"/>
      <c r="V165" s="198"/>
      <c r="W165" s="164"/>
      <c r="X165" s="164"/>
      <c r="Y165" s="164"/>
      <c r="Z165" s="159" t="str">
        <f>B166</f>
        <v>福添　新太郎</v>
      </c>
      <c r="AA165" s="164"/>
      <c r="AB165" s="177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</row>
    <row r="166" spans="1:39" ht="22.5" customHeight="1" thickTop="1">
      <c r="A166" s="82">
        <f>A165+1</f>
        <v>100</v>
      </c>
      <c r="B166" s="73" t="str">
        <f>IF(A166="","",VLOOKUP(A166,データ!$B$5:$D$106,2,FALSE))</f>
        <v>福添　新太郎</v>
      </c>
      <c r="C166" s="74" t="str">
        <f>IF(A166="","",VLOOKUP(A166,データ!$B$5:$D$106,3,FALSE))</f>
        <v>鵬翔中</v>
      </c>
      <c r="D166" s="199" t="str">
        <f>IF(H165="","",IF(H165="○","●","○"))</f>
        <v>○</v>
      </c>
      <c r="E166" s="69">
        <f>IF(J165="","",J165)</f>
        <v>6</v>
      </c>
      <c r="F166" s="70">
        <f>IF(I165="","",I165)</f>
        <v>4</v>
      </c>
      <c r="G166" s="131">
        <f>IF(K165="","",K165)</f>
      </c>
      <c r="H166" s="357"/>
      <c r="I166" s="358"/>
      <c r="J166" s="358"/>
      <c r="K166" s="359"/>
      <c r="L166" s="158" t="str">
        <f>IF(M166="","",IF(M166&gt;N166,"○","●"))</f>
        <v>○</v>
      </c>
      <c r="M166" s="69">
        <v>6</v>
      </c>
      <c r="N166" s="70">
        <v>1</v>
      </c>
      <c r="O166" s="70"/>
      <c r="P166" s="69">
        <f>IF(D166="","",COUNTIF(D166:O166,"○"))</f>
        <v>2</v>
      </c>
      <c r="Q166" s="70">
        <f>IF(D166="","",COUNTIF(D166:O166,"●"))</f>
        <v>0</v>
      </c>
      <c r="R166" s="360">
        <f>IF(E166="","",(E166+M166)/(E166+F166+M166+N166)+P166)</f>
        <v>2.7058823529411766</v>
      </c>
      <c r="S166" s="361"/>
      <c r="T166" s="362">
        <f>IF(R166="","",RANK(R166,R165:S167))</f>
        <v>1</v>
      </c>
      <c r="U166" s="362"/>
      <c r="V166" s="204"/>
      <c r="X166" s="204"/>
      <c r="Y166" s="204"/>
      <c r="Z166" s="160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84"/>
    </row>
    <row r="167" spans="1:39" ht="22.5" customHeight="1">
      <c r="A167" s="82">
        <f>A166+1</f>
        <v>101</v>
      </c>
      <c r="B167" s="45" t="str">
        <f>IF(A167="","",VLOOKUP(A167,データ!$B$5:$D$106,2,FALSE))</f>
        <v>田中啓務</v>
      </c>
      <c r="C167" s="74" t="str">
        <f>IF(A167="","",VLOOKUP(A167,データ!$B$5:$D$106,3,FALSE))</f>
        <v>高鍋西中</v>
      </c>
      <c r="D167" s="199" t="str">
        <f>IF(L165="","",IF(L165="○","●","○"))</f>
        <v>●</v>
      </c>
      <c r="E167" s="69">
        <f>IF(N165="","",N165)</f>
        <v>3</v>
      </c>
      <c r="F167" s="70">
        <f>IF(M165="","",M165)</f>
        <v>6</v>
      </c>
      <c r="G167" s="131">
        <f>IF(O165="","",O165)</f>
      </c>
      <c r="H167" s="200" t="str">
        <f>IF(L166="","",IF(L166="○","●","○"))</f>
        <v>●</v>
      </c>
      <c r="I167" s="69">
        <f>IF(N166="","",N166)</f>
        <v>1</v>
      </c>
      <c r="J167" s="70">
        <f>IF(M166="","",M166)</f>
        <v>6</v>
      </c>
      <c r="K167" s="131">
        <f>IF(O166="","",O166)</f>
      </c>
      <c r="L167" s="357"/>
      <c r="M167" s="358"/>
      <c r="N167" s="358"/>
      <c r="O167" s="359"/>
      <c r="P167" s="69">
        <f>IF(D167="","",COUNTIF(D167:O167,"○"))</f>
        <v>0</v>
      </c>
      <c r="Q167" s="70">
        <f>IF(D167="","",COUNTIF(D167:O167,"●"))</f>
        <v>2</v>
      </c>
      <c r="R167" s="360">
        <f>IF(E167="","",(E167+I167)/(E167+F167+I167+J167)+P167)</f>
        <v>0.25</v>
      </c>
      <c r="S167" s="361"/>
      <c r="T167" s="362">
        <f>IF(R167="","",RANK(R167,R165:S167))</f>
        <v>3</v>
      </c>
      <c r="U167" s="362"/>
      <c r="V167" s="204"/>
      <c r="Z167" s="160"/>
      <c r="AA167" s="179"/>
      <c r="AB167" s="179"/>
      <c r="AC167" s="179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84"/>
    </row>
    <row r="168" spans="19:39" ht="22.5" customHeight="1">
      <c r="S168" s="195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</row>
    <row r="169" spans="1:39" ht="28.5">
      <c r="A169" s="28" t="s">
        <v>414</v>
      </c>
      <c r="D169" s="127" t="s">
        <v>62</v>
      </c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</row>
    <row r="170" spans="1:39" ht="23.25" customHeight="1">
      <c r="A170" s="86"/>
      <c r="B170" s="86"/>
      <c r="C170" s="86"/>
      <c r="D170" s="86"/>
      <c r="S170" s="396"/>
      <c r="T170" s="396"/>
      <c r="U170" s="396"/>
      <c r="V170" s="396"/>
      <c r="W170" s="396"/>
      <c r="X170" s="412"/>
      <c r="Y170" s="413"/>
      <c r="Z170" s="413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</row>
    <row r="171" spans="1:39" ht="23.25" customHeight="1">
      <c r="A171" s="82" t="s">
        <v>34</v>
      </c>
      <c r="B171" s="72" t="s">
        <v>86</v>
      </c>
      <c r="C171" s="82" t="s">
        <v>0</v>
      </c>
      <c r="D171" s="353" t="str">
        <f>LEFT(B172,3)</f>
        <v>出田　</v>
      </c>
      <c r="E171" s="351"/>
      <c r="F171" s="351"/>
      <c r="G171" s="362"/>
      <c r="H171" s="351" t="str">
        <f>LEFT(B173,3)</f>
        <v>竹之内</v>
      </c>
      <c r="I171" s="351"/>
      <c r="J171" s="351"/>
      <c r="K171" s="362"/>
      <c r="L171" s="362" t="str">
        <f>LEFT(B174,3)</f>
        <v>小城　</v>
      </c>
      <c r="M171" s="362"/>
      <c r="N171" s="362"/>
      <c r="O171" s="362"/>
      <c r="P171" s="350" t="str">
        <f>LEFT(B175,3)</f>
        <v>徳永　</v>
      </c>
      <c r="Q171" s="409"/>
      <c r="R171" s="409"/>
      <c r="S171" s="351"/>
      <c r="T171" s="362" t="s">
        <v>102</v>
      </c>
      <c r="U171" s="362"/>
      <c r="V171" s="350" t="s">
        <v>1</v>
      </c>
      <c r="W171" s="351"/>
      <c r="X171" s="362" t="s">
        <v>103</v>
      </c>
      <c r="Y171" s="362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</row>
    <row r="172" spans="1:39" ht="23.25" customHeight="1" thickBot="1">
      <c r="A172" s="77">
        <v>1</v>
      </c>
      <c r="B172" s="73" t="str">
        <f>IF(A172="","",VLOOKUP(A172,データ!$G$5:$I$106,2,FALSE))</f>
        <v>出田　有里佳</v>
      </c>
      <c r="C172" s="74" t="str">
        <f>IF(A172="","",VLOOKUP(A172,データ!$G$5:$I$106,3,FALSE))</f>
        <v>イワキリＪｒ</v>
      </c>
      <c r="D172" s="408"/>
      <c r="E172" s="402"/>
      <c r="F172" s="402"/>
      <c r="G172" s="403"/>
      <c r="H172" s="75" t="str">
        <f>IF(I172="","",IF(I172&gt;J172,"○","●"))</f>
        <v>○</v>
      </c>
      <c r="I172" s="48">
        <v>6</v>
      </c>
      <c r="J172" s="71">
        <v>4</v>
      </c>
      <c r="K172" s="75"/>
      <c r="L172" s="75" t="str">
        <f>IF(M172="","",IF(M172&gt;N172,"○","●"))</f>
        <v>●</v>
      </c>
      <c r="M172" s="48">
        <v>3</v>
      </c>
      <c r="N172" s="71">
        <v>6</v>
      </c>
      <c r="O172" s="75"/>
      <c r="P172" s="75" t="str">
        <f>IF(Q172="","",IF(Q172&gt;R172,"○","●"))</f>
        <v>○</v>
      </c>
      <c r="Q172" s="48">
        <v>7</v>
      </c>
      <c r="R172" s="71">
        <v>5</v>
      </c>
      <c r="S172" s="75"/>
      <c r="T172" s="48">
        <f>IF(H172="","",COUNTIF(D172:S172,"○"))</f>
        <v>2</v>
      </c>
      <c r="U172" s="71">
        <f>IF(H172="","",COUNTIF(D172:S172,"●"))</f>
        <v>1</v>
      </c>
      <c r="V172" s="404">
        <f>IF(I172="","",(I172+M172+Q172)/(I172+J172+M172+N172+Q172+R172)+T172)</f>
        <v>2.5161290322580645</v>
      </c>
      <c r="W172" s="405"/>
      <c r="X172" s="406">
        <f>IF(V172="","",RANK(V172,V172:W175))</f>
        <v>2</v>
      </c>
      <c r="Y172" s="407"/>
      <c r="Z172" s="206" t="str">
        <f>B174</f>
        <v>小城　東</v>
      </c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</row>
    <row r="173" spans="1:39" ht="23.25" customHeight="1" thickTop="1">
      <c r="A173" s="77">
        <v>2</v>
      </c>
      <c r="B173" s="73" t="str">
        <f>IF(A173="","",VLOOKUP(A173,データ!$G$5:$I$106,2,FALSE))</f>
        <v>竹之内　　紹未</v>
      </c>
      <c r="C173" s="74" t="str">
        <f>IF(A173="","",VLOOKUP(A173,データ!$G$5:$I$106,3,FALSE))</f>
        <v>清武Jr</v>
      </c>
      <c r="D173" s="76" t="str">
        <f>IF(H172="","",IF(H172="○","●","○"))</f>
        <v>●</v>
      </c>
      <c r="E173" s="48">
        <f>IF(J172="","",J172)</f>
        <v>4</v>
      </c>
      <c r="F173" s="71">
        <f>IF(I172="","",I172)</f>
        <v>6</v>
      </c>
      <c r="G173" s="75">
        <f>IF(K172="","",K172)</f>
      </c>
      <c r="H173" s="401"/>
      <c r="I173" s="402"/>
      <c r="J173" s="402"/>
      <c r="K173" s="403"/>
      <c r="L173" s="75" t="str">
        <f>IF(M173="","",IF(M173&gt;N173,"○","●"))</f>
        <v>●</v>
      </c>
      <c r="M173" s="48">
        <v>0</v>
      </c>
      <c r="N173" s="71">
        <v>6</v>
      </c>
      <c r="O173" s="75"/>
      <c r="P173" s="75" t="str">
        <f>IF(Q173="","",IF(Q173&gt;R173,"○","●"))</f>
        <v>○</v>
      </c>
      <c r="Q173" s="48">
        <v>6</v>
      </c>
      <c r="R173" s="71">
        <v>1</v>
      </c>
      <c r="S173" s="75"/>
      <c r="T173" s="48">
        <f>IF(D173="","",COUNTIF(D173:S173,"○"))</f>
        <v>1</v>
      </c>
      <c r="U173" s="71">
        <f>IF(D173="","",COUNTIF(D173:S173,"●"))</f>
        <v>2</v>
      </c>
      <c r="V173" s="404">
        <f>IF(E173="","",(E173+M173+Q173)/(E173+F173+M173+N173+Q173+R173)+T173)</f>
        <v>1.434782608695652</v>
      </c>
      <c r="W173" s="405"/>
      <c r="X173" s="406">
        <f>IF(V173="","",RANK(V173,V172:W175))</f>
        <v>3</v>
      </c>
      <c r="Y173" s="407"/>
      <c r="AA173" s="213"/>
      <c r="AB173" s="213"/>
      <c r="AC173" s="213"/>
      <c r="AD173" s="214"/>
      <c r="AE173" s="84"/>
      <c r="AF173" s="84"/>
      <c r="AG173" s="84"/>
      <c r="AH173" s="84"/>
      <c r="AI173" s="84"/>
      <c r="AJ173" s="84"/>
      <c r="AK173" s="84"/>
      <c r="AL173" s="84"/>
      <c r="AM173" s="84"/>
    </row>
    <row r="174" spans="1:39" ht="23.25" customHeight="1">
      <c r="A174" s="77">
        <v>3</v>
      </c>
      <c r="B174" s="73" t="str">
        <f>IF(A174="","",VLOOKUP(A174,データ!$G$5:$I$106,2,FALSE))</f>
        <v>小城　東</v>
      </c>
      <c r="C174" s="74" t="str">
        <f>IF(A174="","",VLOOKUP(A174,データ!$G$5:$I$106,3,FALSE))</f>
        <v>小林Ｊｒ</v>
      </c>
      <c r="D174" s="76" t="str">
        <f>IF(L172="","",IF(L172="○","●","○"))</f>
        <v>○</v>
      </c>
      <c r="E174" s="69">
        <f>IF(N172="","",N172)</f>
        <v>6</v>
      </c>
      <c r="F174" s="70">
        <f>IF(M172="","",M172)</f>
        <v>3</v>
      </c>
      <c r="G174" s="77">
        <f>IF(O172="","",O172)</f>
      </c>
      <c r="H174" s="77" t="str">
        <f>IF(L173="","",IF(L173="○","●","○"))</f>
        <v>○</v>
      </c>
      <c r="I174" s="69">
        <f>IF(N173="","",N173)</f>
        <v>6</v>
      </c>
      <c r="J174" s="70">
        <f>IF(M173="","",M173)</f>
        <v>0</v>
      </c>
      <c r="K174" s="75">
        <f>IF(O173="","",O173)</f>
      </c>
      <c r="L174" s="401"/>
      <c r="M174" s="402"/>
      <c r="N174" s="402"/>
      <c r="O174" s="403"/>
      <c r="P174" s="75" t="str">
        <f>IF(Q174="","",IF(Q174&gt;R174,"○","●"))</f>
        <v>○</v>
      </c>
      <c r="Q174" s="48">
        <v>6</v>
      </c>
      <c r="R174" s="71">
        <v>0</v>
      </c>
      <c r="S174" s="75"/>
      <c r="T174" s="48">
        <f>IF(D174="","",COUNTIF(D174:S174,"○"))</f>
        <v>3</v>
      </c>
      <c r="U174" s="71">
        <f>IF(D174="","",COUNTIF(D174:S174,"●"))</f>
        <v>0</v>
      </c>
      <c r="V174" s="404">
        <f>IF(E174="","",(E174+I174+Q174)/(E174+F174+I174+J174+Q174+R174)+T174)</f>
        <v>3.857142857142857</v>
      </c>
      <c r="W174" s="405"/>
      <c r="X174" s="406">
        <f>IF(V174="","",RANK(V174,V172:W175))</f>
        <v>1</v>
      </c>
      <c r="Y174" s="407"/>
      <c r="AA174" s="84"/>
      <c r="AB174" s="84"/>
      <c r="AC174" s="84"/>
      <c r="AD174" s="215"/>
      <c r="AE174" s="84"/>
      <c r="AF174" s="84"/>
      <c r="AG174" s="84"/>
      <c r="AH174" s="84"/>
      <c r="AI174" s="84"/>
      <c r="AJ174" s="84"/>
      <c r="AK174" s="84"/>
      <c r="AL174" s="84"/>
      <c r="AM174" s="84"/>
    </row>
    <row r="175" spans="1:39" ht="23.25" customHeight="1">
      <c r="A175" s="77">
        <v>4</v>
      </c>
      <c r="B175" s="47" t="str">
        <f>IF(A175="","",VLOOKUP(A175,データ!$G$5:$I$106,2,FALSE))</f>
        <v>徳永　郁子</v>
      </c>
      <c r="C175" s="74" t="str">
        <f>IF(A175="","",VLOOKUP(A175,データ!$G$5:$I$106,3,FALSE))</f>
        <v>日向学院</v>
      </c>
      <c r="D175" s="78" t="str">
        <f>IF(P172="","",IF(P172="○","●","○"))</f>
        <v>●</v>
      </c>
      <c r="E175" s="79">
        <f>IF(R172="","",R172)</f>
        <v>5</v>
      </c>
      <c r="F175" s="80">
        <f>IF(Q172="","",Q172)</f>
        <v>7</v>
      </c>
      <c r="G175" s="81">
        <f>IF(S172="","",S172)</f>
      </c>
      <c r="H175" s="81" t="str">
        <f>IF(P173="","",IF(P173="○","●","○"))</f>
        <v>●</v>
      </c>
      <c r="I175" s="79">
        <f>IF(R173="","",R173)</f>
        <v>1</v>
      </c>
      <c r="J175" s="80">
        <f>IF(Q173="","",Q173)</f>
        <v>6</v>
      </c>
      <c r="K175" s="77">
        <f>IF(S173="","",S173)</f>
      </c>
      <c r="L175" s="77" t="str">
        <f>IF(P174="","",IF(P174="○","●","○"))</f>
        <v>●</v>
      </c>
      <c r="M175" s="69">
        <f>IF(R174="","",R174)</f>
        <v>0</v>
      </c>
      <c r="N175" s="70">
        <f>IF(Q174="","",Q174)</f>
        <v>6</v>
      </c>
      <c r="O175" s="77">
        <f>IF(S174="","",S174)</f>
      </c>
      <c r="P175" s="357"/>
      <c r="Q175" s="358"/>
      <c r="R175" s="358"/>
      <c r="S175" s="359"/>
      <c r="T175" s="69">
        <f>IF(D175="","",COUNTIF(D175:S175,"○"))</f>
        <v>0</v>
      </c>
      <c r="U175" s="70">
        <f>IF(D175="","",COUNTIF(D175:S175,"●"))</f>
        <v>3</v>
      </c>
      <c r="V175" s="399">
        <f>IF(E175="","",(E175+I175+M175)/(E175+F175+I175+J175+M175+N175)+T175)</f>
        <v>0.24</v>
      </c>
      <c r="W175" s="400"/>
      <c r="X175" s="350">
        <f>IF(V175="","",RANK(V175,V172:W175))</f>
        <v>4</v>
      </c>
      <c r="Y175" s="351"/>
      <c r="AA175" s="84"/>
      <c r="AB175" s="84"/>
      <c r="AC175" s="84"/>
      <c r="AD175" s="215"/>
      <c r="AE175" s="84"/>
      <c r="AF175" s="84"/>
      <c r="AG175" s="84"/>
      <c r="AH175" s="84"/>
      <c r="AI175" s="84"/>
      <c r="AJ175" s="84"/>
      <c r="AK175" s="84"/>
      <c r="AL175" s="84"/>
      <c r="AM175" s="84"/>
    </row>
    <row r="176" spans="14:39" ht="23.25" customHeight="1" thickBot="1">
      <c r="N176" s="396"/>
      <c r="O176" s="396"/>
      <c r="P176" s="396"/>
      <c r="Q176" s="396"/>
      <c r="R176" s="396"/>
      <c r="S176" s="397"/>
      <c r="T176" s="396"/>
      <c r="U176" s="396"/>
      <c r="AA176" s="84"/>
      <c r="AB176" s="84"/>
      <c r="AC176" s="84"/>
      <c r="AD176" s="215"/>
      <c r="AE176" s="218">
        <v>6</v>
      </c>
      <c r="AF176" s="84" t="str">
        <f>Z172</f>
        <v>小城　東</v>
      </c>
      <c r="AG176" s="84"/>
      <c r="AH176" s="84"/>
      <c r="AI176" s="84"/>
      <c r="AJ176" s="84"/>
      <c r="AK176" s="84"/>
      <c r="AL176" s="84"/>
      <c r="AM176" s="84"/>
    </row>
    <row r="177" spans="1:39" ht="23.25" customHeight="1" thickTop="1">
      <c r="A177" s="82" t="s">
        <v>40</v>
      </c>
      <c r="B177" s="72" t="s">
        <v>86</v>
      </c>
      <c r="C177" s="82" t="s">
        <v>0</v>
      </c>
      <c r="D177" s="353" t="str">
        <f>LEFT(B178,3)</f>
        <v>林　　</v>
      </c>
      <c r="E177" s="351"/>
      <c r="F177" s="351"/>
      <c r="G177" s="362"/>
      <c r="H177" s="351" t="str">
        <f>LEFT(B179,3)</f>
        <v>河野由</v>
      </c>
      <c r="I177" s="351"/>
      <c r="J177" s="351"/>
      <c r="K177" s="362"/>
      <c r="L177" s="362" t="str">
        <f>LEFT(B180,3)</f>
        <v>黒木和</v>
      </c>
      <c r="M177" s="362"/>
      <c r="N177" s="362"/>
      <c r="O177" s="362"/>
      <c r="P177" s="362" t="s">
        <v>102</v>
      </c>
      <c r="Q177" s="362"/>
      <c r="R177" s="350" t="s">
        <v>1</v>
      </c>
      <c r="S177" s="351"/>
      <c r="T177" s="362" t="s">
        <v>103</v>
      </c>
      <c r="U177" s="362"/>
      <c r="Y177" s="204"/>
      <c r="Z177" s="27"/>
      <c r="AA177" s="84"/>
      <c r="AB177" s="84"/>
      <c r="AC177" s="84"/>
      <c r="AD177" s="182"/>
      <c r="AE177" s="219">
        <v>3</v>
      </c>
      <c r="AF177" s="213"/>
      <c r="AG177" s="213"/>
      <c r="AH177" s="213"/>
      <c r="AI177" s="214"/>
      <c r="AJ177" s="84"/>
      <c r="AK177" s="84"/>
      <c r="AL177" s="84"/>
      <c r="AM177" s="84"/>
    </row>
    <row r="178" spans="1:39" ht="23.25" customHeight="1" thickBot="1">
      <c r="A178" s="77">
        <v>5</v>
      </c>
      <c r="B178" s="73" t="str">
        <f>IF(A178="","",VLOOKUP(A178,データ!$G$5:$I$106,2,FALSE))</f>
        <v>林　　奈津美</v>
      </c>
      <c r="C178" s="74" t="str">
        <f>IF(A178="","",VLOOKUP(A178,データ!$G$5:$I$106,3,FALSE))</f>
        <v>清武Jr</v>
      </c>
      <c r="D178" s="352"/>
      <c r="E178" s="358"/>
      <c r="F178" s="358"/>
      <c r="G178" s="359"/>
      <c r="H178" s="197" t="str">
        <f>IF(I178="","",IF(I178&gt;J178,"○","●"))</f>
        <v>○</v>
      </c>
      <c r="I178" s="48">
        <v>6</v>
      </c>
      <c r="J178" s="71">
        <v>0</v>
      </c>
      <c r="K178" s="71"/>
      <c r="L178" s="197" t="str">
        <f>IF(M178="","",IF(M178&gt;N178,"○","●"))</f>
        <v>○</v>
      </c>
      <c r="M178" s="48">
        <v>6</v>
      </c>
      <c r="N178" s="71">
        <v>1</v>
      </c>
      <c r="O178" s="71"/>
      <c r="P178" s="69">
        <f>IF(H178="","",COUNTIF(D178:O178,"○"))</f>
        <v>2</v>
      </c>
      <c r="Q178" s="70">
        <f>IF(H178="","",COUNTIF(D178:O178,"●"))</f>
        <v>0</v>
      </c>
      <c r="R178" s="360">
        <f>IF(I178="","",(I178+M178)/(I178+J178+M178+N178)+P178)</f>
        <v>2.9230769230769234</v>
      </c>
      <c r="S178" s="361"/>
      <c r="T178" s="362">
        <f>IF(R178="","",RANK(R178,R178:S180))</f>
        <v>1</v>
      </c>
      <c r="U178" s="362"/>
      <c r="V178" s="198"/>
      <c r="W178" s="164"/>
      <c r="X178" s="164"/>
      <c r="Y178" s="164"/>
      <c r="Z178" s="159" t="str">
        <f>B178</f>
        <v>林　　奈津美</v>
      </c>
      <c r="AA178" s="84"/>
      <c r="AB178" s="84"/>
      <c r="AC178" s="84"/>
      <c r="AD178" s="182"/>
      <c r="AE178" s="84"/>
      <c r="AF178" s="84"/>
      <c r="AG178" s="84"/>
      <c r="AH178" s="84"/>
      <c r="AI178" s="215"/>
      <c r="AJ178" s="84"/>
      <c r="AK178" s="84"/>
      <c r="AL178" s="84"/>
      <c r="AM178" s="84"/>
    </row>
    <row r="179" spans="1:39" ht="23.25" customHeight="1" thickTop="1">
      <c r="A179" s="77">
        <v>6</v>
      </c>
      <c r="B179" s="73" t="str">
        <f>IF(A179="","",VLOOKUP(A179,データ!$G$5:$I$106,2,FALSE))</f>
        <v>河野由佳</v>
      </c>
      <c r="C179" s="74" t="str">
        <f>IF(A179="","",VLOOKUP(A179,データ!$G$5:$I$106,3,FALSE))</f>
        <v>三財中</v>
      </c>
      <c r="D179" s="199" t="str">
        <f>IF(H178="","",IF(H178="○","●","○"))</f>
        <v>●</v>
      </c>
      <c r="E179" s="69">
        <f>IF(J178="","",J178)</f>
        <v>0</v>
      </c>
      <c r="F179" s="70">
        <f>IF(I178="","",I178)</f>
        <v>6</v>
      </c>
      <c r="G179" s="131">
        <f>IF(K178="","",K178)</f>
      </c>
      <c r="H179" s="357"/>
      <c r="I179" s="358"/>
      <c r="J179" s="358"/>
      <c r="K179" s="359"/>
      <c r="L179" s="158" t="str">
        <f>IF(M179="","",IF(M179&gt;N179,"○","●"))</f>
        <v>○</v>
      </c>
      <c r="M179" s="69">
        <v>6</v>
      </c>
      <c r="N179" s="70">
        <v>2</v>
      </c>
      <c r="O179" s="70"/>
      <c r="P179" s="69">
        <f>IF(D179="","",COUNTIF(D179:O179,"○"))</f>
        <v>1</v>
      </c>
      <c r="Q179" s="70">
        <f>IF(D179="","",COUNTIF(D179:O179,"●"))</f>
        <v>1</v>
      </c>
      <c r="R179" s="360">
        <f>IF(E179="","",(E179+M179)/(E179+F179+M179+N179)+P179)</f>
        <v>1.4285714285714286</v>
      </c>
      <c r="S179" s="361"/>
      <c r="T179" s="362">
        <f>IF(R179="","",RANK(R179,R178:S180))</f>
        <v>2</v>
      </c>
      <c r="U179" s="362"/>
      <c r="V179" s="205"/>
      <c r="W179" s="205"/>
      <c r="X179" s="205"/>
      <c r="Y179" s="205"/>
      <c r="Z179" s="32"/>
      <c r="AA179" s="213"/>
      <c r="AB179" s="214"/>
      <c r="AC179" s="84"/>
      <c r="AD179" s="182"/>
      <c r="AE179" s="84"/>
      <c r="AF179" s="84"/>
      <c r="AG179" s="84"/>
      <c r="AH179" s="84"/>
      <c r="AI179" s="215"/>
      <c r="AJ179" s="84"/>
      <c r="AK179" s="84"/>
      <c r="AL179" s="84"/>
      <c r="AM179" s="84"/>
    </row>
    <row r="180" spans="1:39" ht="23.25" customHeight="1">
      <c r="A180" s="77">
        <v>7</v>
      </c>
      <c r="B180" s="47" t="str">
        <f>IF(A180="","",VLOOKUP(A180,データ!$G$5:$I$106,2,FALSE))</f>
        <v>黒木和佳</v>
      </c>
      <c r="C180" s="74" t="str">
        <f>IF(A180="","",VLOOKUP(A180,データ!$G$5:$I$106,3,FALSE))</f>
        <v>ルネサンスJr</v>
      </c>
      <c r="D180" s="199" t="str">
        <f>IF(L178="","",IF(L178="○","●","○"))</f>
        <v>●</v>
      </c>
      <c r="E180" s="69">
        <f>IF(N178="","",N178)</f>
        <v>1</v>
      </c>
      <c r="F180" s="70">
        <f>IF(M178="","",M178)</f>
        <v>6</v>
      </c>
      <c r="G180" s="131">
        <f>IF(O178="","",O178)</f>
      </c>
      <c r="H180" s="200" t="str">
        <f>IF(L179="","",IF(L179="○","●","○"))</f>
        <v>●</v>
      </c>
      <c r="I180" s="69">
        <f>IF(N179="","",N179)</f>
        <v>2</v>
      </c>
      <c r="J180" s="70">
        <f>IF(M179="","",M179)</f>
        <v>6</v>
      </c>
      <c r="K180" s="131">
        <f>IF(O179="","",O179)</f>
      </c>
      <c r="L180" s="357"/>
      <c r="M180" s="358"/>
      <c r="N180" s="358"/>
      <c r="O180" s="359"/>
      <c r="P180" s="69">
        <f>IF(D180="","",COUNTIF(D180:O180,"○"))</f>
        <v>0</v>
      </c>
      <c r="Q180" s="70">
        <f>IF(D180="","",COUNTIF(D180:O180,"●"))</f>
        <v>2</v>
      </c>
      <c r="R180" s="360">
        <f>IF(E180="","",(E180+I180)/(E180+F180+I180+J180)+P180)</f>
        <v>0.2</v>
      </c>
      <c r="S180" s="361"/>
      <c r="T180" s="362">
        <f>IF(R180="","",RANK(R180,R178:S180))</f>
        <v>3</v>
      </c>
      <c r="U180" s="362"/>
      <c r="AA180" s="84"/>
      <c r="AB180" s="215"/>
      <c r="AC180" s="84"/>
      <c r="AD180" s="182"/>
      <c r="AE180" s="84"/>
      <c r="AF180" s="84"/>
      <c r="AG180" s="84"/>
      <c r="AH180" s="84"/>
      <c r="AI180" s="215"/>
      <c r="AJ180" s="84"/>
      <c r="AK180" s="84"/>
      <c r="AL180" s="84"/>
      <c r="AM180" s="84"/>
    </row>
    <row r="181" spans="14:39" ht="23.25" customHeight="1" thickBot="1">
      <c r="N181" s="396"/>
      <c r="O181" s="396"/>
      <c r="P181" s="396"/>
      <c r="Q181" s="396"/>
      <c r="R181" s="396"/>
      <c r="S181" s="397"/>
      <c r="T181" s="396"/>
      <c r="U181" s="396"/>
      <c r="AA181" s="84"/>
      <c r="AB181" s="215"/>
      <c r="AC181" s="220">
        <v>6</v>
      </c>
      <c r="AD181" s="221"/>
      <c r="AE181" s="84"/>
      <c r="AF181" s="84"/>
      <c r="AG181" s="84"/>
      <c r="AH181" s="84"/>
      <c r="AI181" s="215"/>
      <c r="AJ181" s="84"/>
      <c r="AK181" s="84"/>
      <c r="AL181" s="84"/>
      <c r="AM181" s="84"/>
    </row>
    <row r="182" spans="1:39" ht="23.25" customHeight="1" thickTop="1">
      <c r="A182" s="82" t="s">
        <v>36</v>
      </c>
      <c r="B182" s="72" t="s">
        <v>86</v>
      </c>
      <c r="C182" s="82" t="s">
        <v>0</v>
      </c>
      <c r="D182" s="353" t="str">
        <f>LEFT(B183,3)</f>
        <v>福山　</v>
      </c>
      <c r="E182" s="351"/>
      <c r="F182" s="351"/>
      <c r="G182" s="362"/>
      <c r="H182" s="351" t="str">
        <f>LEFT(B184,3)</f>
        <v>竹村　</v>
      </c>
      <c r="I182" s="351"/>
      <c r="J182" s="351"/>
      <c r="K182" s="362"/>
      <c r="L182" s="362" t="str">
        <f>LEFT(B185,3)</f>
        <v>日高　</v>
      </c>
      <c r="M182" s="362"/>
      <c r="N182" s="362"/>
      <c r="O182" s="362"/>
      <c r="P182" s="362" t="s">
        <v>102</v>
      </c>
      <c r="Q182" s="362"/>
      <c r="R182" s="350" t="s">
        <v>1</v>
      </c>
      <c r="S182" s="351"/>
      <c r="T182" s="362" t="s">
        <v>103</v>
      </c>
      <c r="U182" s="362"/>
      <c r="AA182" s="84"/>
      <c r="AB182" s="182"/>
      <c r="AC182" s="218">
        <v>4</v>
      </c>
      <c r="AD182" s="84" t="str">
        <f>Z178</f>
        <v>林　　奈津美</v>
      </c>
      <c r="AE182" s="84"/>
      <c r="AF182" s="84"/>
      <c r="AG182" s="84"/>
      <c r="AH182" s="84"/>
      <c r="AI182" s="215"/>
      <c r="AJ182" s="84"/>
      <c r="AK182" s="84"/>
      <c r="AL182" s="84"/>
      <c r="AM182" s="84"/>
    </row>
    <row r="183" spans="1:39" ht="23.25" customHeight="1" thickBot="1">
      <c r="A183" s="77">
        <f>A180+1</f>
        <v>8</v>
      </c>
      <c r="B183" s="73" t="str">
        <f>IF(A183="","",VLOOKUP(A183,データ!$G$5:$I$106,2,FALSE))</f>
        <v>福山　　実可子</v>
      </c>
      <c r="C183" s="74" t="str">
        <f>IF(A183="","",VLOOKUP(A183,データ!$G$5:$I$106,3,FALSE))</f>
        <v>清武Jr</v>
      </c>
      <c r="D183" s="352"/>
      <c r="E183" s="358"/>
      <c r="F183" s="358"/>
      <c r="G183" s="359"/>
      <c r="H183" s="197" t="str">
        <f>IF(I183="","",IF(I183&gt;J183,"○","●"))</f>
        <v>○</v>
      </c>
      <c r="I183" s="48">
        <v>6</v>
      </c>
      <c r="J183" s="71">
        <v>0</v>
      </c>
      <c r="K183" s="71"/>
      <c r="L183" s="197" t="str">
        <f>IF(M183="","",IF(M183&gt;N183,"○","●"))</f>
        <v>○</v>
      </c>
      <c r="M183" s="48">
        <v>6</v>
      </c>
      <c r="N183" s="71">
        <v>0</v>
      </c>
      <c r="O183" s="71"/>
      <c r="P183" s="69">
        <f>IF(H183="","",COUNTIF(D183:O183,"○"))</f>
        <v>2</v>
      </c>
      <c r="Q183" s="70">
        <f>IF(H183="","",COUNTIF(D183:O183,"●"))</f>
        <v>0</v>
      </c>
      <c r="R183" s="360">
        <f>IF(I183="","",(I183+M183)/(I183+J183+M183+N183)+P183)</f>
        <v>3</v>
      </c>
      <c r="S183" s="361"/>
      <c r="T183" s="362">
        <f>IF(R183="","",RANK(R183,R183:S185))</f>
        <v>1</v>
      </c>
      <c r="U183" s="362"/>
      <c r="V183" s="198"/>
      <c r="W183" s="164"/>
      <c r="X183" s="164"/>
      <c r="Y183" s="164"/>
      <c r="Z183" s="159" t="str">
        <f>B183</f>
        <v>福山　　実可子</v>
      </c>
      <c r="AA183" s="180"/>
      <c r="AB183" s="183"/>
      <c r="AC183" s="84"/>
      <c r="AD183" s="84"/>
      <c r="AE183" s="84"/>
      <c r="AF183" s="84"/>
      <c r="AG183" s="84"/>
      <c r="AH183" s="84"/>
      <c r="AI183" s="215"/>
      <c r="AJ183" s="84"/>
      <c r="AK183" s="84"/>
      <c r="AL183" s="84"/>
      <c r="AM183" s="84"/>
    </row>
    <row r="184" spans="1:39" ht="23.25" customHeight="1" thickTop="1">
      <c r="A184" s="77">
        <f>A183+1</f>
        <v>9</v>
      </c>
      <c r="B184" s="73" t="str">
        <f>IF(A184="","",VLOOKUP(A184,データ!$G$5:$I$106,2,FALSE))</f>
        <v>竹村　有加</v>
      </c>
      <c r="C184" s="74" t="str">
        <f>IF(A184="","",VLOOKUP(A184,データ!$G$5:$I$106,3,FALSE))</f>
        <v>日向学院</v>
      </c>
      <c r="D184" s="199" t="str">
        <f>IF(H183="","",IF(H183="○","●","○"))</f>
        <v>●</v>
      </c>
      <c r="E184" s="69">
        <f>IF(J183="","",J183)</f>
        <v>0</v>
      </c>
      <c r="F184" s="70">
        <f>IF(I183="","",I183)</f>
        <v>6</v>
      </c>
      <c r="G184" s="131">
        <f>IF(K183="","",K183)</f>
      </c>
      <c r="H184" s="357"/>
      <c r="I184" s="358"/>
      <c r="J184" s="358"/>
      <c r="K184" s="359"/>
      <c r="L184" s="158" t="str">
        <f>IF(M184="","",IF(M184&gt;N184,"○","●"))</f>
        <v>○</v>
      </c>
      <c r="M184" s="69">
        <v>6</v>
      </c>
      <c r="N184" s="70">
        <v>1</v>
      </c>
      <c r="O184" s="70"/>
      <c r="P184" s="69">
        <f>IF(D184="","",COUNTIF(D184:O184,"○"))</f>
        <v>1</v>
      </c>
      <c r="Q184" s="70">
        <f>IF(D184="","",COUNTIF(D184:O184,"●"))</f>
        <v>1</v>
      </c>
      <c r="R184" s="360">
        <f>IF(E184="","",(E184+M184)/(E184+F184+M184+N184)+P184)</f>
        <v>1.4615384615384617</v>
      </c>
      <c r="S184" s="361"/>
      <c r="T184" s="362">
        <f>IF(R184="","",RANK(R184,R183:S185))</f>
        <v>2</v>
      </c>
      <c r="U184" s="362"/>
      <c r="AA184" s="84"/>
      <c r="AB184" s="84"/>
      <c r="AC184" s="84"/>
      <c r="AD184" s="84"/>
      <c r="AE184" s="84"/>
      <c r="AF184" s="84"/>
      <c r="AG184" s="84"/>
      <c r="AH184" s="84"/>
      <c r="AI184" s="215"/>
      <c r="AJ184" s="84"/>
      <c r="AK184" s="84"/>
      <c r="AL184" s="84"/>
      <c r="AM184" s="84"/>
    </row>
    <row r="185" spans="1:39" ht="23.25" customHeight="1">
      <c r="A185" s="77">
        <f>A184+1</f>
        <v>10</v>
      </c>
      <c r="B185" s="47" t="str">
        <f>IF(A185="","",VLOOKUP(A185,データ!$G$5:$I$106,2,FALSE))</f>
        <v>日高　夢可</v>
      </c>
      <c r="C185" s="74" t="str">
        <f>IF(A185="","",VLOOKUP(A185,データ!$G$5:$I$106,3,FALSE))</f>
        <v>鵬翔中</v>
      </c>
      <c r="D185" s="199" t="str">
        <f>IF(L183="","",IF(L183="○","●","○"))</f>
        <v>●</v>
      </c>
      <c r="E185" s="69">
        <f>IF(N183="","",N183)</f>
        <v>0</v>
      </c>
      <c r="F185" s="70">
        <f>IF(M183="","",M183)</f>
        <v>6</v>
      </c>
      <c r="G185" s="131">
        <f>IF(O183="","",O183)</f>
      </c>
      <c r="H185" s="200" t="str">
        <f>IF(L184="","",IF(L184="○","●","○"))</f>
        <v>●</v>
      </c>
      <c r="I185" s="69">
        <f>IF(N184="","",N184)</f>
        <v>1</v>
      </c>
      <c r="J185" s="70">
        <f>IF(M184="","",M184)</f>
        <v>6</v>
      </c>
      <c r="K185" s="131">
        <f>IF(O184="","",O184)</f>
      </c>
      <c r="L185" s="357"/>
      <c r="M185" s="358"/>
      <c r="N185" s="358"/>
      <c r="O185" s="359"/>
      <c r="P185" s="69">
        <f>IF(D185="","",COUNTIF(D185:O185,"○"))</f>
        <v>0</v>
      </c>
      <c r="Q185" s="70">
        <f>IF(D185="","",COUNTIF(D185:O185,"●"))</f>
        <v>2</v>
      </c>
      <c r="R185" s="360">
        <f>IF(E185="","",(E185+I185)/(E185+F185+I185+J185)+P185)</f>
        <v>0.07692307692307693</v>
      </c>
      <c r="S185" s="361"/>
      <c r="T185" s="362">
        <f>IF(R185="","",RANK(R185,R183:S185))</f>
        <v>3</v>
      </c>
      <c r="U185" s="362"/>
      <c r="AA185" s="84"/>
      <c r="AB185" s="84"/>
      <c r="AC185" s="84"/>
      <c r="AD185" s="84"/>
      <c r="AE185" s="84"/>
      <c r="AF185" s="84"/>
      <c r="AG185" s="84"/>
      <c r="AH185" s="84"/>
      <c r="AI185" s="215"/>
      <c r="AJ185" s="84"/>
      <c r="AK185" s="84"/>
      <c r="AL185" s="84"/>
      <c r="AM185" s="84"/>
    </row>
    <row r="186" spans="14:39" ht="23.25" customHeight="1" thickBot="1">
      <c r="N186" s="396"/>
      <c r="O186" s="396"/>
      <c r="P186" s="396"/>
      <c r="Q186" s="396"/>
      <c r="R186" s="396"/>
      <c r="S186" s="397"/>
      <c r="T186" s="396"/>
      <c r="U186" s="396"/>
      <c r="AA186" s="84"/>
      <c r="AB186" s="84"/>
      <c r="AC186" s="84"/>
      <c r="AD186" s="84"/>
      <c r="AE186" s="84"/>
      <c r="AF186" s="84"/>
      <c r="AG186" s="84"/>
      <c r="AH186" s="84"/>
      <c r="AI186" s="215"/>
      <c r="AJ186" s="220">
        <v>6</v>
      </c>
      <c r="AK186" s="216" t="str">
        <f>AF176</f>
        <v>小城　東</v>
      </c>
      <c r="AL186" s="216"/>
      <c r="AM186" s="84"/>
    </row>
    <row r="187" spans="1:39" ht="23.25" customHeight="1" thickTop="1">
      <c r="A187" s="82" t="s">
        <v>37</v>
      </c>
      <c r="B187" s="72" t="s">
        <v>86</v>
      </c>
      <c r="C187" s="82" t="s">
        <v>0</v>
      </c>
      <c r="D187" s="353" t="str">
        <f>LEFT(B188,3)</f>
        <v>池田理</v>
      </c>
      <c r="E187" s="351"/>
      <c r="F187" s="351"/>
      <c r="G187" s="362"/>
      <c r="H187" s="351" t="str">
        <f>LEFT(B189,3)</f>
        <v>山下　</v>
      </c>
      <c r="I187" s="351"/>
      <c r="J187" s="351"/>
      <c r="K187" s="362"/>
      <c r="L187" s="362" t="str">
        <f>LEFT(B190,3)</f>
        <v>冨田美</v>
      </c>
      <c r="M187" s="362"/>
      <c r="N187" s="362"/>
      <c r="O187" s="362"/>
      <c r="P187" s="362" t="s">
        <v>102</v>
      </c>
      <c r="Q187" s="362"/>
      <c r="R187" s="350" t="s">
        <v>1</v>
      </c>
      <c r="S187" s="351"/>
      <c r="T187" s="362" t="s">
        <v>103</v>
      </c>
      <c r="U187" s="362"/>
      <c r="AA187" s="84"/>
      <c r="AB187" s="84"/>
      <c r="AC187" s="84"/>
      <c r="AD187" s="84"/>
      <c r="AE187" s="84"/>
      <c r="AF187" s="84"/>
      <c r="AG187" s="84"/>
      <c r="AH187" s="84"/>
      <c r="AI187" s="182"/>
      <c r="AJ187" s="218">
        <v>3</v>
      </c>
      <c r="AK187" s="84"/>
      <c r="AL187" s="84"/>
      <c r="AM187" s="84"/>
    </row>
    <row r="188" spans="1:39" ht="23.25" customHeight="1" thickBot="1">
      <c r="A188" s="77">
        <v>11</v>
      </c>
      <c r="B188" s="73" t="str">
        <f>IF(A188="","",VLOOKUP(A188,データ!$G$5:$I$106,2,FALSE))</f>
        <v>池田理佐</v>
      </c>
      <c r="C188" s="74" t="str">
        <f>IF(A188="","",VLOOKUP(A188,データ!$G$5:$I$106,3,FALSE))</f>
        <v>チーム村雲</v>
      </c>
      <c r="D188" s="352"/>
      <c r="E188" s="358"/>
      <c r="F188" s="358"/>
      <c r="G188" s="359"/>
      <c r="H188" s="197" t="str">
        <f>IF(I188="","",IF(I188&gt;J188,"○","●"))</f>
        <v>○</v>
      </c>
      <c r="I188" s="48">
        <v>6</v>
      </c>
      <c r="J188" s="71">
        <v>1</v>
      </c>
      <c r="K188" s="71"/>
      <c r="L188" s="197" t="str">
        <f>IF(M188="","",IF(M188&gt;N188,"○","●"))</f>
        <v>○</v>
      </c>
      <c r="M188" s="48">
        <v>6</v>
      </c>
      <c r="N188" s="71">
        <v>2</v>
      </c>
      <c r="O188" s="71"/>
      <c r="P188" s="69">
        <f>IF(H188="","",COUNTIF(D188:O188,"○"))</f>
        <v>2</v>
      </c>
      <c r="Q188" s="70">
        <f>IF(H188="","",COUNTIF(D188:O188,"●"))</f>
        <v>0</v>
      </c>
      <c r="R188" s="360">
        <f>IF(I188="","",(I188+M188)/(I188+J188+M188+N188)+P188)</f>
        <v>2.8</v>
      </c>
      <c r="S188" s="361"/>
      <c r="T188" s="362">
        <f>IF(R188="","",RANK(R188,R188:S190))</f>
        <v>1</v>
      </c>
      <c r="U188" s="362"/>
      <c r="V188" s="198"/>
      <c r="W188" s="164"/>
      <c r="X188" s="164"/>
      <c r="Y188" s="164"/>
      <c r="Z188" s="159" t="str">
        <f>B188</f>
        <v>池田理佐</v>
      </c>
      <c r="AA188" s="84"/>
      <c r="AB188" s="84"/>
      <c r="AC188" s="84"/>
      <c r="AD188" s="84"/>
      <c r="AE188" s="84"/>
      <c r="AF188" s="84"/>
      <c r="AG188" s="84"/>
      <c r="AH188" s="84"/>
      <c r="AI188" s="182"/>
      <c r="AJ188" s="84"/>
      <c r="AK188" s="84"/>
      <c r="AL188" s="84"/>
      <c r="AM188" s="84"/>
    </row>
    <row r="189" spans="1:39" ht="23.25" customHeight="1" thickTop="1">
      <c r="A189" s="77">
        <f>A188+1</f>
        <v>12</v>
      </c>
      <c r="B189" s="73" t="str">
        <f>IF(A189="","",VLOOKUP(A189,データ!$G$5:$I$106,2,FALSE))</f>
        <v>山下　彩</v>
      </c>
      <c r="C189" s="74" t="str">
        <f>IF(A189="","",VLOOKUP(A189,データ!$G$5:$I$106,3,FALSE))</f>
        <v>日向学院</v>
      </c>
      <c r="D189" s="199" t="str">
        <f>IF(H188="","",IF(H188="○","●","○"))</f>
        <v>●</v>
      </c>
      <c r="E189" s="69">
        <f>IF(J188="","",J188)</f>
        <v>1</v>
      </c>
      <c r="F189" s="70">
        <f>IF(I188="","",I188)</f>
        <v>6</v>
      </c>
      <c r="G189" s="131">
        <f>IF(K188="","",K188)</f>
      </c>
      <c r="H189" s="357"/>
      <c r="I189" s="358"/>
      <c r="J189" s="358"/>
      <c r="K189" s="359"/>
      <c r="L189" s="158" t="str">
        <f>IF(M189="","",IF(M189&gt;N189,"○","●"))</f>
        <v>●</v>
      </c>
      <c r="M189" s="69">
        <v>0</v>
      </c>
      <c r="N189" s="70">
        <v>6</v>
      </c>
      <c r="O189" s="70"/>
      <c r="P189" s="69">
        <f>IF(D189="","",COUNTIF(D189:O189,"○"))</f>
        <v>0</v>
      </c>
      <c r="Q189" s="70">
        <f>IF(D189="","",COUNTIF(D189:O189,"●"))</f>
        <v>2</v>
      </c>
      <c r="R189" s="360">
        <f>IF(E189="","",(E189+M189)/(E189+F189+M189+N189)+P189)</f>
        <v>0.07692307692307693</v>
      </c>
      <c r="S189" s="361"/>
      <c r="T189" s="362">
        <f>IF(R189="","",RANK(R189,R188:S190))</f>
        <v>3</v>
      </c>
      <c r="U189" s="362"/>
      <c r="V189" s="205"/>
      <c r="W189" s="205"/>
      <c r="X189" s="205"/>
      <c r="Y189" s="205"/>
      <c r="Z189" s="32"/>
      <c r="AA189" s="213"/>
      <c r="AB189" s="214"/>
      <c r="AC189" s="84"/>
      <c r="AD189" s="84"/>
      <c r="AE189" s="84"/>
      <c r="AF189" s="84"/>
      <c r="AG189" s="84"/>
      <c r="AH189" s="84"/>
      <c r="AI189" s="182"/>
      <c r="AJ189" s="84"/>
      <c r="AK189" s="84"/>
      <c r="AL189" s="84"/>
      <c r="AM189" s="84"/>
    </row>
    <row r="190" spans="1:39" ht="23.25" customHeight="1" thickBot="1">
      <c r="A190" s="77">
        <f>A189+1</f>
        <v>13</v>
      </c>
      <c r="B190" s="47" t="str">
        <f>IF(A190="","",VLOOKUP(A190,データ!$G$5:$I$106,2,FALSE))</f>
        <v>冨田美咲</v>
      </c>
      <c r="C190" s="74" t="str">
        <f>IF(A190="","",VLOOKUP(A190,データ!$G$5:$I$106,3,FALSE))</f>
        <v>三財中</v>
      </c>
      <c r="D190" s="199" t="str">
        <f>IF(L188="","",IF(L188="○","●","○"))</f>
        <v>●</v>
      </c>
      <c r="E190" s="69">
        <f>IF(N188="","",N188)</f>
        <v>2</v>
      </c>
      <c r="F190" s="70">
        <f>IF(M188="","",M188)</f>
        <v>6</v>
      </c>
      <c r="G190" s="131">
        <f>IF(O188="","",O188)</f>
      </c>
      <c r="H190" s="200" t="str">
        <f>IF(L189="","",IF(L189="○","●","○"))</f>
        <v>○</v>
      </c>
      <c r="I190" s="69">
        <f>IF(N189="","",N189)</f>
        <v>6</v>
      </c>
      <c r="J190" s="70">
        <f>IF(M189="","",M189)</f>
        <v>0</v>
      </c>
      <c r="K190" s="131">
        <f>IF(O189="","",O189)</f>
      </c>
      <c r="L190" s="357"/>
      <c r="M190" s="358"/>
      <c r="N190" s="358"/>
      <c r="O190" s="359"/>
      <c r="P190" s="69">
        <f>IF(D190="","",COUNTIF(D190:O190,"○"))</f>
        <v>1</v>
      </c>
      <c r="Q190" s="70">
        <f>IF(D190="","",COUNTIF(D190:O190,"●"))</f>
        <v>1</v>
      </c>
      <c r="R190" s="360">
        <f>IF(E190="","",(E190+I190)/(E190+F190+I190+J190)+P190)</f>
        <v>1.5714285714285714</v>
      </c>
      <c r="S190" s="361"/>
      <c r="T190" s="362">
        <f>IF(R190="","",RANK(R190,R188:S190))</f>
        <v>2</v>
      </c>
      <c r="U190" s="362"/>
      <c r="AA190" s="84"/>
      <c r="AB190" s="215"/>
      <c r="AC190" s="220">
        <v>7</v>
      </c>
      <c r="AD190" s="216" t="str">
        <f>Z188</f>
        <v>池田理佐</v>
      </c>
      <c r="AE190" s="84"/>
      <c r="AF190" s="84"/>
      <c r="AG190" s="84"/>
      <c r="AH190" s="84"/>
      <c r="AI190" s="182"/>
      <c r="AJ190" s="84"/>
      <c r="AK190" s="84"/>
      <c r="AL190" s="84"/>
      <c r="AM190" s="84"/>
    </row>
    <row r="191" spans="14:39" ht="23.25" customHeight="1" thickTop="1">
      <c r="N191" s="396"/>
      <c r="O191" s="396"/>
      <c r="P191" s="396"/>
      <c r="Q191" s="396"/>
      <c r="R191" s="396"/>
      <c r="S191" s="397"/>
      <c r="T191" s="396"/>
      <c r="U191" s="396"/>
      <c r="AA191" s="84"/>
      <c r="AB191" s="182"/>
      <c r="AC191" s="218">
        <v>5</v>
      </c>
      <c r="AD191" s="182"/>
      <c r="AE191" s="84"/>
      <c r="AF191" s="84"/>
      <c r="AG191" s="84"/>
      <c r="AH191" s="84"/>
      <c r="AI191" s="182"/>
      <c r="AJ191" s="84"/>
      <c r="AK191" s="84"/>
      <c r="AL191" s="84"/>
      <c r="AM191" s="84"/>
    </row>
    <row r="192" spans="1:39" ht="23.25" customHeight="1">
      <c r="A192" s="82" t="s">
        <v>38</v>
      </c>
      <c r="B192" s="72" t="s">
        <v>86</v>
      </c>
      <c r="C192" s="82" t="s">
        <v>0</v>
      </c>
      <c r="D192" s="353" t="str">
        <f>LEFT(B193,3)</f>
        <v>山中　</v>
      </c>
      <c r="E192" s="351"/>
      <c r="F192" s="351"/>
      <c r="G192" s="362"/>
      <c r="H192" s="351" t="str">
        <f>LEFT(B194,3)</f>
        <v>寺田優</v>
      </c>
      <c r="I192" s="351"/>
      <c r="J192" s="351"/>
      <c r="K192" s="362"/>
      <c r="L192" s="362" t="str">
        <f>LEFT(B195,3)</f>
        <v>前田　</v>
      </c>
      <c r="M192" s="362"/>
      <c r="N192" s="362"/>
      <c r="O192" s="362"/>
      <c r="P192" s="362" t="s">
        <v>102</v>
      </c>
      <c r="Q192" s="362"/>
      <c r="R192" s="350" t="s">
        <v>1</v>
      </c>
      <c r="S192" s="351"/>
      <c r="T192" s="362" t="s">
        <v>103</v>
      </c>
      <c r="U192" s="362"/>
      <c r="AA192" s="84"/>
      <c r="AB192" s="182"/>
      <c r="AC192" s="84"/>
      <c r="AD192" s="182"/>
      <c r="AE192" s="84"/>
      <c r="AF192" s="84"/>
      <c r="AG192" s="84"/>
      <c r="AH192" s="84"/>
      <c r="AI192" s="182"/>
      <c r="AJ192" s="84"/>
      <c r="AK192" s="84"/>
      <c r="AL192" s="84"/>
      <c r="AM192" s="84"/>
    </row>
    <row r="193" spans="1:39" ht="23.25" customHeight="1" thickBot="1">
      <c r="A193" s="77">
        <f>A190+1</f>
        <v>14</v>
      </c>
      <c r="B193" s="73" t="str">
        <f>IF(A193="","",VLOOKUP(A193,データ!$G$5:$I$106,2,FALSE))</f>
        <v>山中　瑠璃</v>
      </c>
      <c r="C193" s="74" t="str">
        <f>IF(A193="","",VLOOKUP(A193,データ!$G$5:$I$106,3,FALSE))</f>
        <v>日向学院</v>
      </c>
      <c r="D193" s="352"/>
      <c r="E193" s="358"/>
      <c r="F193" s="358"/>
      <c r="G193" s="359"/>
      <c r="H193" s="197" t="str">
        <f>IF(I193="","",IF(I193&gt;J193,"○","●"))</f>
        <v>○</v>
      </c>
      <c r="I193" s="48">
        <v>6</v>
      </c>
      <c r="J193" s="71">
        <v>3</v>
      </c>
      <c r="K193" s="71"/>
      <c r="L193" s="197" t="str">
        <f>IF(M193="","",IF(M193&gt;N193,"○","●"))</f>
        <v>○</v>
      </c>
      <c r="M193" s="48">
        <v>6</v>
      </c>
      <c r="N193" s="71">
        <v>0</v>
      </c>
      <c r="O193" s="71"/>
      <c r="P193" s="69">
        <f>IF(H193="","",COUNTIF(D193:O193,"○"))</f>
        <v>2</v>
      </c>
      <c r="Q193" s="70">
        <f>IF(H193="","",COUNTIF(D193:O193,"●"))</f>
        <v>0</v>
      </c>
      <c r="R193" s="360">
        <f>IF(I193="","",(I193+M193)/(I193+J193+M193+N193)+P193)</f>
        <v>2.8</v>
      </c>
      <c r="S193" s="361"/>
      <c r="T193" s="362">
        <f>IF(R193="","",RANK(R193,R193:S195))</f>
        <v>1</v>
      </c>
      <c r="U193" s="362"/>
      <c r="V193" s="198"/>
      <c r="W193" s="164"/>
      <c r="X193" s="164"/>
      <c r="Y193" s="164"/>
      <c r="Z193" s="159" t="str">
        <f>B193</f>
        <v>山中　瑠璃</v>
      </c>
      <c r="AA193" s="180"/>
      <c r="AB193" s="183"/>
      <c r="AC193" s="84"/>
      <c r="AD193" s="182"/>
      <c r="AE193" s="84"/>
      <c r="AF193" s="84"/>
      <c r="AG193" s="84"/>
      <c r="AH193" s="84"/>
      <c r="AI193" s="182"/>
      <c r="AJ193" s="84"/>
      <c r="AK193" s="84"/>
      <c r="AL193" s="84"/>
      <c r="AM193" s="84"/>
    </row>
    <row r="194" spans="1:39" ht="23.25" customHeight="1" thickTop="1">
      <c r="A194" s="77">
        <f>A193+1</f>
        <v>15</v>
      </c>
      <c r="B194" s="73" t="str">
        <f>IF(A194="","",VLOOKUP(A194,データ!$G$5:$I$106,2,FALSE))</f>
        <v>寺田優香</v>
      </c>
      <c r="C194" s="74" t="str">
        <f>IF(A194="","",VLOOKUP(A194,データ!$G$5:$I$106,3,FALSE))</f>
        <v>三財中</v>
      </c>
      <c r="D194" s="199" t="str">
        <f>IF(H193="","",IF(H193="○","●","○"))</f>
        <v>●</v>
      </c>
      <c r="E194" s="69">
        <f>IF(J193="","",J193)</f>
        <v>3</v>
      </c>
      <c r="F194" s="70">
        <f>IF(I193="","",I193)</f>
        <v>6</v>
      </c>
      <c r="G194" s="131">
        <f>IF(K193="","",K193)</f>
      </c>
      <c r="H194" s="357"/>
      <c r="I194" s="358"/>
      <c r="J194" s="358"/>
      <c r="K194" s="359"/>
      <c r="L194" s="158" t="str">
        <f>IF(M194="","",IF(M194&gt;N194,"○","●"))</f>
        <v>○</v>
      </c>
      <c r="M194" s="69">
        <v>6</v>
      </c>
      <c r="N194" s="70">
        <v>4</v>
      </c>
      <c r="O194" s="70"/>
      <c r="P194" s="69">
        <f>IF(D194="","",COUNTIF(D194:O194,"○"))</f>
        <v>1</v>
      </c>
      <c r="Q194" s="70">
        <f>IF(D194="","",COUNTIF(D194:O194,"●"))</f>
        <v>1</v>
      </c>
      <c r="R194" s="360">
        <f>IF(E194="","",(E194+M194)/(E194+F194+M194+N194)+P194)</f>
        <v>1.4736842105263157</v>
      </c>
      <c r="S194" s="361"/>
      <c r="T194" s="362">
        <f>IF(R194="","",RANK(R194,R193:S195))</f>
        <v>2</v>
      </c>
      <c r="U194" s="362"/>
      <c r="X194" s="204"/>
      <c r="AA194" s="84"/>
      <c r="AB194" s="84"/>
      <c r="AC194" s="84"/>
      <c r="AD194" s="182"/>
      <c r="AE194" s="84"/>
      <c r="AF194" s="84"/>
      <c r="AG194" s="84"/>
      <c r="AH194" s="84"/>
      <c r="AI194" s="182"/>
      <c r="AJ194" s="84"/>
      <c r="AK194" s="84"/>
      <c r="AL194" s="84"/>
      <c r="AM194" s="84"/>
    </row>
    <row r="195" spans="1:39" ht="23.25" customHeight="1">
      <c r="A195" s="77">
        <f>A194+1</f>
        <v>16</v>
      </c>
      <c r="B195" s="47" t="str">
        <f>IF(A195="","",VLOOKUP(A195,データ!$G$5:$I$106,2,FALSE))</f>
        <v>前田　美優</v>
      </c>
      <c r="C195" s="74" t="str">
        <f>IF(A195="","",VLOOKUP(A195,データ!$G$5:$I$106,3,FALSE))</f>
        <v>小林Ｊｒ</v>
      </c>
      <c r="D195" s="199" t="str">
        <f>IF(L193="","",IF(L193="○","●","○"))</f>
        <v>●</v>
      </c>
      <c r="E195" s="69">
        <f>IF(N193="","",N193)</f>
        <v>0</v>
      </c>
      <c r="F195" s="70">
        <f>IF(M193="","",M193)</f>
        <v>6</v>
      </c>
      <c r="G195" s="131">
        <f>IF(O193="","",O193)</f>
      </c>
      <c r="H195" s="200" t="str">
        <f>IF(L194="","",IF(L194="○","●","○"))</f>
        <v>●</v>
      </c>
      <c r="I195" s="69">
        <f>IF(N194="","",N194)</f>
        <v>4</v>
      </c>
      <c r="J195" s="70">
        <f>IF(M194="","",M194)</f>
        <v>6</v>
      </c>
      <c r="K195" s="131">
        <f>IF(O194="","",O194)</f>
      </c>
      <c r="L195" s="357"/>
      <c r="M195" s="358"/>
      <c r="N195" s="358"/>
      <c r="O195" s="359"/>
      <c r="P195" s="69">
        <f>IF(D195="","",COUNTIF(D195:O195,"○"))</f>
        <v>0</v>
      </c>
      <c r="Q195" s="70">
        <f>IF(D195="","",COUNTIF(D195:O195,"●"))</f>
        <v>2</v>
      </c>
      <c r="R195" s="360">
        <f>IF(E195="","",(E195+I195)/(E195+F195+I195+J195)+P195)</f>
        <v>0.25</v>
      </c>
      <c r="S195" s="361"/>
      <c r="T195" s="362">
        <f>IF(R195="","",RANK(R195,R193:S195))</f>
        <v>3</v>
      </c>
      <c r="U195" s="362"/>
      <c r="AA195" s="84"/>
      <c r="AB195" s="84"/>
      <c r="AC195" s="84"/>
      <c r="AD195" s="182"/>
      <c r="AE195" s="84"/>
      <c r="AF195" s="84"/>
      <c r="AG195" s="84"/>
      <c r="AH195" s="84"/>
      <c r="AI195" s="182"/>
      <c r="AJ195" s="84"/>
      <c r="AK195" s="84"/>
      <c r="AL195" s="84"/>
      <c r="AM195" s="84"/>
    </row>
    <row r="196" spans="14:39" ht="23.25" customHeight="1" thickBot="1">
      <c r="N196" s="396"/>
      <c r="O196" s="396"/>
      <c r="P196" s="396"/>
      <c r="Q196" s="396"/>
      <c r="R196" s="396"/>
      <c r="S196" s="397"/>
      <c r="T196" s="396"/>
      <c r="U196" s="396"/>
      <c r="Z196" s="83"/>
      <c r="AA196" s="84"/>
      <c r="AB196" s="84"/>
      <c r="AC196" s="84"/>
      <c r="AD196" s="182"/>
      <c r="AE196" s="224">
        <v>2</v>
      </c>
      <c r="AF196" s="216"/>
      <c r="AG196" s="216"/>
      <c r="AH196" s="216"/>
      <c r="AI196" s="221"/>
      <c r="AJ196" s="84"/>
      <c r="AK196" s="84"/>
      <c r="AL196" s="84"/>
      <c r="AM196" s="84"/>
    </row>
    <row r="197" spans="1:39" ht="23.25" customHeight="1" thickTop="1">
      <c r="A197" s="82" t="s">
        <v>31</v>
      </c>
      <c r="B197" s="72" t="s">
        <v>86</v>
      </c>
      <c r="C197" s="82" t="s">
        <v>0</v>
      </c>
      <c r="D197" s="353" t="str">
        <f>LEFT(B198,3)</f>
        <v>吉野愛</v>
      </c>
      <c r="E197" s="351"/>
      <c r="F197" s="351"/>
      <c r="G197" s="362"/>
      <c r="H197" s="351" t="str">
        <f>LEFT(B199,3)</f>
        <v>黒原菜</v>
      </c>
      <c r="I197" s="351"/>
      <c r="J197" s="351"/>
      <c r="K197" s="362"/>
      <c r="L197" s="362" t="str">
        <f>LEFT(B200,3)</f>
        <v>戸敷　</v>
      </c>
      <c r="M197" s="362"/>
      <c r="N197" s="362"/>
      <c r="O197" s="362"/>
      <c r="P197" s="362" t="s">
        <v>102</v>
      </c>
      <c r="Q197" s="362"/>
      <c r="R197" s="350" t="s">
        <v>1</v>
      </c>
      <c r="S197" s="351"/>
      <c r="T197" s="362" t="s">
        <v>103</v>
      </c>
      <c r="U197" s="362"/>
      <c r="Z197" s="83"/>
      <c r="AA197" s="84"/>
      <c r="AB197" s="84"/>
      <c r="AC197" s="84"/>
      <c r="AD197" s="215"/>
      <c r="AE197" s="218">
        <v>6</v>
      </c>
      <c r="AF197" s="84" t="str">
        <f>AD202</f>
        <v>吉野愛伊里</v>
      </c>
      <c r="AG197" s="84"/>
      <c r="AH197" s="84"/>
      <c r="AI197" s="84"/>
      <c r="AJ197" s="84"/>
      <c r="AK197" s="84"/>
      <c r="AL197" s="84"/>
      <c r="AM197" s="84"/>
    </row>
    <row r="198" spans="1:39" ht="23.25" customHeight="1" thickBot="1">
      <c r="A198" s="77">
        <f>A195+1</f>
        <v>17</v>
      </c>
      <c r="B198" s="73" t="str">
        <f>IF(A198="","",VLOOKUP(A198,データ!$G$5:$I$106,2,FALSE))</f>
        <v>吉野愛伊里</v>
      </c>
      <c r="C198" s="74" t="str">
        <f>IF(A198="","",VLOOKUP(A198,データ!$G$5:$I$106,3,FALSE))</f>
        <v>三財中</v>
      </c>
      <c r="D198" s="352"/>
      <c r="E198" s="358"/>
      <c r="F198" s="358"/>
      <c r="G198" s="359"/>
      <c r="H198" s="197" t="str">
        <f>IF(I198="","",IF(I198&gt;J198,"○","●"))</f>
        <v>○</v>
      </c>
      <c r="I198" s="48">
        <v>6</v>
      </c>
      <c r="J198" s="71">
        <v>1</v>
      </c>
      <c r="K198" s="71"/>
      <c r="L198" s="197" t="str">
        <f>IF(M198="","",IF(M198&gt;N198,"○","●"))</f>
        <v>○</v>
      </c>
      <c r="M198" s="48">
        <v>6</v>
      </c>
      <c r="N198" s="71">
        <v>0</v>
      </c>
      <c r="O198" s="71"/>
      <c r="P198" s="69">
        <f>IF(H198="","",COUNTIF(D198:O198,"○"))</f>
        <v>2</v>
      </c>
      <c r="Q198" s="70">
        <f>IF(H198="","",COUNTIF(D198:O198,"●"))</f>
        <v>0</v>
      </c>
      <c r="R198" s="360">
        <f>IF(I198="","",(I198+M198)/(I198+J198+M198+N198)+P198)</f>
        <v>2.9230769230769234</v>
      </c>
      <c r="S198" s="361"/>
      <c r="T198" s="362">
        <f>IF(R198="","",RANK(R198,R198:S200))</f>
        <v>1</v>
      </c>
      <c r="U198" s="362"/>
      <c r="V198" s="198"/>
      <c r="W198" s="164"/>
      <c r="X198" s="164"/>
      <c r="Y198" s="164"/>
      <c r="Z198" s="211" t="str">
        <f>B198</f>
        <v>吉野愛伊里</v>
      </c>
      <c r="AA198" s="84"/>
      <c r="AB198" s="84"/>
      <c r="AC198" s="84"/>
      <c r="AD198" s="215"/>
      <c r="AE198" s="84"/>
      <c r="AF198" s="84"/>
      <c r="AG198" s="84"/>
      <c r="AH198" s="84"/>
      <c r="AI198" s="84"/>
      <c r="AJ198" s="84"/>
      <c r="AK198" s="84"/>
      <c r="AL198" s="84"/>
      <c r="AM198" s="84"/>
    </row>
    <row r="199" spans="1:39" ht="23.25" customHeight="1" thickTop="1">
      <c r="A199" s="77">
        <f>A198+1</f>
        <v>18</v>
      </c>
      <c r="B199" s="73" t="str">
        <f>IF(A199="","",VLOOKUP(A199,データ!$G$5:$I$106,2,FALSE))</f>
        <v>黒原菜那</v>
      </c>
      <c r="C199" s="74" t="str">
        <f>IF(A199="","",VLOOKUP(A199,データ!$G$5:$I$106,3,FALSE))</f>
        <v>チーム村雲</v>
      </c>
      <c r="D199" s="199" t="str">
        <f>IF(H198="","",IF(H198="○","●","○"))</f>
        <v>●</v>
      </c>
      <c r="E199" s="69">
        <f>IF(J198="","",J198)</f>
        <v>1</v>
      </c>
      <c r="F199" s="70">
        <f>IF(I198="","",I198)</f>
        <v>6</v>
      </c>
      <c r="G199" s="131">
        <f>IF(K198="","",K198)</f>
      </c>
      <c r="H199" s="357"/>
      <c r="I199" s="358"/>
      <c r="J199" s="358"/>
      <c r="K199" s="359"/>
      <c r="L199" s="158" t="str">
        <f>IF(M199="","",IF(M199&gt;N199,"○","●"))</f>
        <v>●</v>
      </c>
      <c r="M199" s="69">
        <v>2</v>
      </c>
      <c r="N199" s="70">
        <v>6</v>
      </c>
      <c r="O199" s="70"/>
      <c r="P199" s="69">
        <f>IF(D199="","",COUNTIF(D199:O199,"○"))</f>
        <v>0</v>
      </c>
      <c r="Q199" s="70">
        <f>IF(D199="","",COUNTIF(D199:O199,"●"))</f>
        <v>2</v>
      </c>
      <c r="R199" s="360">
        <f>IF(E199="","",(E199+M199)/(E199+F199+M199+N199)+P199)</f>
        <v>0.2</v>
      </c>
      <c r="S199" s="361"/>
      <c r="T199" s="362">
        <f>IF(R199="","",RANK(R199,R198:S200))</f>
        <v>3</v>
      </c>
      <c r="U199" s="362"/>
      <c r="V199" s="204"/>
      <c r="X199" s="204"/>
      <c r="Y199" s="204"/>
      <c r="Z199" s="217"/>
      <c r="AA199" s="213"/>
      <c r="AB199" s="214"/>
      <c r="AC199" s="84"/>
      <c r="AD199" s="215"/>
      <c r="AE199" s="84"/>
      <c r="AF199" s="84"/>
      <c r="AG199" s="84"/>
      <c r="AH199" s="84"/>
      <c r="AI199" s="84"/>
      <c r="AJ199" s="84"/>
      <c r="AK199" s="84"/>
      <c r="AL199" s="84"/>
      <c r="AM199" s="84"/>
    </row>
    <row r="200" spans="1:39" ht="23.25" customHeight="1">
      <c r="A200" s="77">
        <f>A199+1</f>
        <v>19</v>
      </c>
      <c r="B200" s="47" t="str">
        <f>IF(A200="","",VLOOKUP(A200,データ!$G$5:$I$106,2,FALSE))</f>
        <v>戸敷　ひみ</v>
      </c>
      <c r="C200" s="74" t="str">
        <f>IF(A200="","",VLOOKUP(A200,データ!$G$5:$I$106,3,FALSE))</f>
        <v>シーガイアＪｒ</v>
      </c>
      <c r="D200" s="199" t="str">
        <f>IF(L198="","",IF(L198="○","●","○"))</f>
        <v>●</v>
      </c>
      <c r="E200" s="69">
        <f>IF(N198="","",N198)</f>
        <v>0</v>
      </c>
      <c r="F200" s="70">
        <f>IF(M198="","",M198)</f>
        <v>6</v>
      </c>
      <c r="G200" s="131">
        <f>IF(O198="","",O198)</f>
      </c>
      <c r="H200" s="200" t="str">
        <f>IF(L199="","",IF(L199="○","●","○"))</f>
        <v>○</v>
      </c>
      <c r="I200" s="69">
        <f>IF(N199="","",N199)</f>
        <v>6</v>
      </c>
      <c r="J200" s="70">
        <f>IF(M199="","",M199)</f>
        <v>2</v>
      </c>
      <c r="K200" s="131">
        <f>IF(O199="","",O199)</f>
      </c>
      <c r="L200" s="357"/>
      <c r="M200" s="358"/>
      <c r="N200" s="358"/>
      <c r="O200" s="359"/>
      <c r="P200" s="69">
        <f>IF(D200="","",COUNTIF(D200:O200,"○"))</f>
        <v>1</v>
      </c>
      <c r="Q200" s="70">
        <f>IF(D200="","",COUNTIF(D200:O200,"●"))</f>
        <v>1</v>
      </c>
      <c r="R200" s="360">
        <f>IF(E200="","",(E200+I200)/(E200+F200+I200+J200)+P200)</f>
        <v>1.4285714285714286</v>
      </c>
      <c r="S200" s="361"/>
      <c r="T200" s="362">
        <f>IF(R200="","",RANK(R200,R198:S200))</f>
        <v>2</v>
      </c>
      <c r="U200" s="362"/>
      <c r="V200" s="204"/>
      <c r="Z200" s="83"/>
      <c r="AA200" s="84"/>
      <c r="AB200" s="215"/>
      <c r="AC200" s="84"/>
      <c r="AD200" s="215"/>
      <c r="AE200" s="84"/>
      <c r="AF200" s="84"/>
      <c r="AG200" s="84"/>
      <c r="AH200" s="84"/>
      <c r="AI200" s="84"/>
      <c r="AJ200" s="84"/>
      <c r="AK200" s="84"/>
      <c r="AL200" s="84"/>
      <c r="AM200" s="84"/>
    </row>
    <row r="201" spans="14:39" ht="23.25" customHeight="1" thickBot="1">
      <c r="N201" s="396"/>
      <c r="O201" s="396"/>
      <c r="P201" s="396"/>
      <c r="Q201" s="396"/>
      <c r="R201" s="396"/>
      <c r="S201" s="397"/>
      <c r="T201" s="396"/>
      <c r="U201" s="396"/>
      <c r="AA201" s="84"/>
      <c r="AB201" s="215"/>
      <c r="AC201" s="223">
        <v>6</v>
      </c>
      <c r="AD201" s="222"/>
      <c r="AE201" s="84"/>
      <c r="AF201" s="84"/>
      <c r="AG201" s="84"/>
      <c r="AH201" s="84"/>
      <c r="AI201" s="84"/>
      <c r="AJ201" s="84"/>
      <c r="AK201" s="84"/>
      <c r="AL201" s="84"/>
      <c r="AM201" s="84"/>
    </row>
    <row r="202" spans="1:39" ht="23.25" customHeight="1" thickTop="1">
      <c r="A202" s="82" t="s">
        <v>32</v>
      </c>
      <c r="B202" s="72" t="s">
        <v>86</v>
      </c>
      <c r="C202" s="82" t="s">
        <v>0</v>
      </c>
      <c r="D202" s="414" t="str">
        <f>LEFT(B203,3)</f>
        <v>伊東　</v>
      </c>
      <c r="E202" s="409"/>
      <c r="F202" s="409"/>
      <c r="G202" s="351"/>
      <c r="H202" s="350" t="str">
        <f>LEFT(B204,3)</f>
        <v>岩永　</v>
      </c>
      <c r="I202" s="409"/>
      <c r="J202" s="409"/>
      <c r="K202" s="351"/>
      <c r="L202" s="350" t="str">
        <f>LEFT(B205,3)</f>
        <v>済陽　</v>
      </c>
      <c r="M202" s="409"/>
      <c r="N202" s="409"/>
      <c r="O202" s="351"/>
      <c r="P202" s="350" t="s">
        <v>102</v>
      </c>
      <c r="Q202" s="351"/>
      <c r="R202" s="350" t="s">
        <v>1</v>
      </c>
      <c r="S202" s="351"/>
      <c r="T202" s="350" t="s">
        <v>103</v>
      </c>
      <c r="U202" s="351"/>
      <c r="Z202" s="83"/>
      <c r="AA202" s="84"/>
      <c r="AB202" s="182"/>
      <c r="AC202" s="218">
        <v>0</v>
      </c>
      <c r="AD202" s="84" t="str">
        <f>Z198</f>
        <v>吉野愛伊里</v>
      </c>
      <c r="AE202" s="84"/>
      <c r="AF202" s="84"/>
      <c r="AG202" s="84"/>
      <c r="AH202" s="84"/>
      <c r="AI202" s="84"/>
      <c r="AJ202" s="84"/>
      <c r="AK202" s="84"/>
      <c r="AL202" s="84"/>
      <c r="AM202" s="84"/>
    </row>
    <row r="203" spans="1:39" ht="23.25" customHeight="1" thickBot="1">
      <c r="A203" s="77">
        <f>A200+1</f>
        <v>20</v>
      </c>
      <c r="B203" s="73" t="str">
        <f>IF(A203="","",VLOOKUP(A203,データ!$G$5:$I$106,2,FALSE))</f>
        <v>伊東　詩織</v>
      </c>
      <c r="C203" s="74" t="str">
        <f>IF(A203="","",VLOOKUP(A203,データ!$G$5:$I$106,3,FALSE))</f>
        <v>ライジングサンHJC</v>
      </c>
      <c r="D203" s="352"/>
      <c r="E203" s="410"/>
      <c r="F203" s="410"/>
      <c r="G203" s="411"/>
      <c r="H203" s="197" t="str">
        <f>IF(I203="","",IF(I203&gt;J203,"○","●"))</f>
        <v>●</v>
      </c>
      <c r="I203" s="48">
        <v>3</v>
      </c>
      <c r="J203" s="71">
        <v>6</v>
      </c>
      <c r="K203" s="71"/>
      <c r="L203" s="197" t="str">
        <f>IF(M203="","",IF(M203&gt;N203,"○","●"))</f>
        <v>●</v>
      </c>
      <c r="M203" s="48">
        <v>4</v>
      </c>
      <c r="N203" s="71">
        <v>6</v>
      </c>
      <c r="O203" s="71"/>
      <c r="P203" s="69">
        <f>IF(H203="","",COUNTIF(D203:O203,"○"))</f>
        <v>0</v>
      </c>
      <c r="Q203" s="70">
        <f>IF(H203="","",COUNTIF(D203:O203,"●"))</f>
        <v>2</v>
      </c>
      <c r="R203" s="360">
        <f>IF(I203="","",(I203+M203)/(I203+J203+M203+N203)+P203)</f>
        <v>0.3684210526315789</v>
      </c>
      <c r="S203" s="361"/>
      <c r="T203" s="350">
        <f>IF(R203="","",RANK(R203,R203:S205))</f>
        <v>3</v>
      </c>
      <c r="U203" s="351"/>
      <c r="V203" s="198"/>
      <c r="W203" s="164"/>
      <c r="X203" s="164"/>
      <c r="Y203" s="164"/>
      <c r="Z203" s="159" t="str">
        <f>B205</f>
        <v>済陽　彩花</v>
      </c>
      <c r="AA203" s="180"/>
      <c r="AB203" s="183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</row>
    <row r="204" spans="1:39" ht="23.25" customHeight="1" thickTop="1">
      <c r="A204" s="77">
        <f>A203+1</f>
        <v>21</v>
      </c>
      <c r="B204" s="73" t="str">
        <f>IF(A204="","",VLOOKUP(A204,データ!$G$5:$I$106,2,FALSE))</f>
        <v>岩永　由希美</v>
      </c>
      <c r="C204" s="74" t="str">
        <f>IF(A204="","",VLOOKUP(A204,データ!$G$5:$I$106,3,FALSE))</f>
        <v>清武Jr</v>
      </c>
      <c r="D204" s="199" t="str">
        <f>IF(H203="","",IF(H203="○","●","○"))</f>
        <v>○</v>
      </c>
      <c r="E204" s="69">
        <f>IF(J203="","",J203)</f>
        <v>6</v>
      </c>
      <c r="F204" s="70">
        <f>IF(I203="","",I203)</f>
        <v>3</v>
      </c>
      <c r="G204" s="131">
        <f>IF(K203="","",K203)</f>
      </c>
      <c r="H204" s="357"/>
      <c r="I204" s="358"/>
      <c r="J204" s="358"/>
      <c r="K204" s="359"/>
      <c r="L204" s="158" t="str">
        <f>IF(M204="","",IF(M204&gt;N204,"○","●"))</f>
        <v>●</v>
      </c>
      <c r="M204" s="69">
        <v>1</v>
      </c>
      <c r="N204" s="70">
        <v>6</v>
      </c>
      <c r="O204" s="70"/>
      <c r="P204" s="69">
        <f>IF(D204="","",COUNTIF(D204:O204,"○"))</f>
        <v>1</v>
      </c>
      <c r="Q204" s="70">
        <f>IF(D204="","",COUNTIF(D204:O204,"●"))</f>
        <v>1</v>
      </c>
      <c r="R204" s="360">
        <f>IF(E204="","",(E204+M204)/(E204+F204+M204+N204)+P204)</f>
        <v>1.4375</v>
      </c>
      <c r="S204" s="361"/>
      <c r="T204" s="350">
        <f>IF(R204="","",RANK(R204,R203:S205))</f>
        <v>2</v>
      </c>
      <c r="U204" s="351"/>
      <c r="X204" s="204"/>
      <c r="Z204" s="160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</row>
    <row r="205" spans="1:39" ht="23.25" customHeight="1">
      <c r="A205" s="77">
        <f>A204+1</f>
        <v>22</v>
      </c>
      <c r="B205" s="47" t="str">
        <f>IF(A205="","",VLOOKUP(A205,データ!$G$5:$I$106,2,FALSE))</f>
        <v>済陽　彩花</v>
      </c>
      <c r="C205" s="74" t="str">
        <f>IF(A205="","",VLOOKUP(A205,データ!$G$5:$I$106,3,FALSE))</f>
        <v>ﾁｰﾑﾐﾘｵﾝ</v>
      </c>
      <c r="D205" s="199" t="str">
        <f>IF(L203="","",IF(L203="○","●","○"))</f>
        <v>○</v>
      </c>
      <c r="E205" s="69">
        <f>IF(N203="","",N203)</f>
        <v>6</v>
      </c>
      <c r="F205" s="70">
        <f>IF(M203="","",M203)</f>
        <v>4</v>
      </c>
      <c r="G205" s="131">
        <f>IF(O203="","",O203)</f>
      </c>
      <c r="H205" s="200" t="str">
        <f>IF(L204="","",IF(L204="○","●","○"))</f>
        <v>○</v>
      </c>
      <c r="I205" s="69">
        <f>IF(N204="","",N204)</f>
        <v>6</v>
      </c>
      <c r="J205" s="70">
        <f>IF(M204="","",M204)</f>
        <v>1</v>
      </c>
      <c r="K205" s="131">
        <f>IF(O204="","",O204)</f>
      </c>
      <c r="L205" s="357"/>
      <c r="M205" s="358"/>
      <c r="N205" s="358"/>
      <c r="O205" s="359"/>
      <c r="P205" s="69">
        <f>IF(D205="","",COUNTIF(D205:O205,"○"))</f>
        <v>2</v>
      </c>
      <c r="Q205" s="70">
        <f>IF(D205="","",COUNTIF(D205:O205,"●"))</f>
        <v>0</v>
      </c>
      <c r="R205" s="360">
        <f>IF(E205="","",(E205+I205)/(E205+F205+I205+J205)+P205)</f>
        <v>2.7058823529411766</v>
      </c>
      <c r="S205" s="361"/>
      <c r="T205" s="350">
        <f>IF(R205="","",RANK(R205,R203:S205))</f>
        <v>1</v>
      </c>
      <c r="U205" s="351"/>
      <c r="V205" s="204"/>
      <c r="Z205" s="83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</row>
    <row r="206" spans="27:39" ht="23.25" customHeight="1"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</row>
    <row r="207" spans="1:39" ht="23.25" customHeight="1">
      <c r="A207" s="28" t="s">
        <v>415</v>
      </c>
      <c r="D207" s="127" t="s">
        <v>62</v>
      </c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</row>
    <row r="208" spans="1:39" ht="23.25" customHeight="1">
      <c r="A208" s="86"/>
      <c r="B208" s="86"/>
      <c r="C208" s="86"/>
      <c r="D208" s="86"/>
      <c r="S208" s="396"/>
      <c r="T208" s="396"/>
      <c r="U208" s="396"/>
      <c r="V208" s="396"/>
      <c r="W208" s="396"/>
      <c r="X208" s="412"/>
      <c r="Y208" s="413"/>
      <c r="Z208" s="413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</row>
    <row r="209" spans="1:39" ht="23.25" customHeight="1">
      <c r="A209" s="82" t="s">
        <v>26</v>
      </c>
      <c r="B209" s="72" t="s">
        <v>86</v>
      </c>
      <c r="C209" s="82" t="s">
        <v>0</v>
      </c>
      <c r="D209" s="414" t="str">
        <f>LEFT(B210,3)</f>
        <v>川　添</v>
      </c>
      <c r="E209" s="409"/>
      <c r="F209" s="409"/>
      <c r="G209" s="351"/>
      <c r="H209" s="350" t="str">
        <f>LEFT(B211,3)</f>
        <v>甲斐　</v>
      </c>
      <c r="I209" s="409"/>
      <c r="J209" s="409"/>
      <c r="K209" s="351"/>
      <c r="L209" s="350" t="str">
        <f>LEFT(B212,3)</f>
        <v>鎌田京</v>
      </c>
      <c r="M209" s="409"/>
      <c r="N209" s="409"/>
      <c r="O209" s="351"/>
      <c r="P209" s="350" t="s">
        <v>102</v>
      </c>
      <c r="Q209" s="351"/>
      <c r="R209" s="350" t="s">
        <v>1</v>
      </c>
      <c r="S209" s="351"/>
      <c r="T209" s="350" t="s">
        <v>103</v>
      </c>
      <c r="U209" s="351"/>
      <c r="Z209" s="83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</row>
    <row r="210" spans="1:39" ht="23.25" customHeight="1" thickBot="1">
      <c r="A210" s="77">
        <v>23</v>
      </c>
      <c r="B210" s="73" t="str">
        <f>IF(A210="","",VLOOKUP(A210,データ!$G$5:$I$106,2,FALSE))</f>
        <v>川　添　智　浩</v>
      </c>
      <c r="C210" s="74" t="str">
        <f>IF(A210="","",VLOOKUP(A210,データ!$G$5:$I$106,3,FALSE))</f>
        <v>日南ＴＣジュニア</v>
      </c>
      <c r="D210" s="352"/>
      <c r="E210" s="410"/>
      <c r="F210" s="410"/>
      <c r="G210" s="411"/>
      <c r="H210" s="197" t="str">
        <f>IF(I210="","",IF(I210&gt;J210,"○","●"))</f>
        <v>○</v>
      </c>
      <c r="I210" s="48">
        <v>6</v>
      </c>
      <c r="J210" s="71">
        <v>2</v>
      </c>
      <c r="K210" s="71"/>
      <c r="L210" s="197" t="str">
        <f>IF(M210="","",IF(M210&gt;N210,"○","●"))</f>
        <v>○</v>
      </c>
      <c r="M210" s="48">
        <v>6</v>
      </c>
      <c r="N210" s="71">
        <v>4</v>
      </c>
      <c r="O210" s="71"/>
      <c r="P210" s="69">
        <f>IF(H210="","",COUNTIF(D210:O210,"○"))</f>
        <v>2</v>
      </c>
      <c r="Q210" s="70">
        <f>IF(H210="","",COUNTIF(D210:O210,"●"))</f>
        <v>0</v>
      </c>
      <c r="R210" s="360">
        <f>IF(I210="","",(I210+M210)/(I210+J210+M210+N210)+P210)</f>
        <v>2.6666666666666665</v>
      </c>
      <c r="S210" s="361"/>
      <c r="T210" s="350">
        <f>IF(R210="","",RANK(R210,R210:S212))</f>
        <v>1</v>
      </c>
      <c r="U210" s="351"/>
      <c r="V210" s="198"/>
      <c r="W210" s="164"/>
      <c r="X210" s="164"/>
      <c r="Y210" s="164"/>
      <c r="Z210" s="159" t="str">
        <f>B210</f>
        <v>川　添　智　浩</v>
      </c>
      <c r="AA210" s="180"/>
      <c r="AB210" s="180"/>
      <c r="AC210" s="84"/>
      <c r="AD210" s="180"/>
      <c r="AE210" s="84"/>
      <c r="AF210" s="84"/>
      <c r="AG210" s="84"/>
      <c r="AH210" s="84"/>
      <c r="AI210" s="84"/>
      <c r="AJ210" s="84"/>
      <c r="AK210" s="84"/>
      <c r="AL210" s="84"/>
      <c r="AM210" s="84"/>
    </row>
    <row r="211" spans="1:39" ht="23.25" customHeight="1" thickTop="1">
      <c r="A211" s="77">
        <f>A210+1</f>
        <v>24</v>
      </c>
      <c r="B211" s="73" t="str">
        <f>IF(A211="","",VLOOKUP(A211,データ!$G$5:$I$106,2,FALSE))</f>
        <v>甲斐　未紗子</v>
      </c>
      <c r="C211" s="74" t="str">
        <f>IF(A211="","",VLOOKUP(A211,データ!$G$5:$I$106,3,FALSE))</f>
        <v>イワキリＪｒ</v>
      </c>
      <c r="D211" s="199" t="str">
        <f>IF(H210="","",IF(H210="○","●","○"))</f>
        <v>●</v>
      </c>
      <c r="E211" s="69">
        <f>IF(J210="","",J210)</f>
        <v>2</v>
      </c>
      <c r="F211" s="70">
        <f>IF(I210="","",I210)</f>
        <v>6</v>
      </c>
      <c r="G211" s="131">
        <f>IF(K210="","",K210)</f>
      </c>
      <c r="H211" s="357"/>
      <c r="I211" s="358"/>
      <c r="J211" s="358"/>
      <c r="K211" s="359"/>
      <c r="L211" s="158" t="str">
        <f>IF(M211="","",IF(M211&gt;N211,"○","●"))</f>
        <v>○</v>
      </c>
      <c r="M211" s="69">
        <v>6</v>
      </c>
      <c r="N211" s="70">
        <v>2</v>
      </c>
      <c r="O211" s="70"/>
      <c r="P211" s="69">
        <f>IF(D211="","",COUNTIF(D211:O211,"○"))</f>
        <v>1</v>
      </c>
      <c r="Q211" s="70">
        <f>IF(D211="","",COUNTIF(D211:O211,"●"))</f>
        <v>1</v>
      </c>
      <c r="R211" s="360">
        <f>IF(E211="","",(E211+M211)/(E211+F211+M211+N211)+P211)</f>
        <v>1.5</v>
      </c>
      <c r="S211" s="361"/>
      <c r="T211" s="350">
        <f>IF(R211="","",RANK(R211,R210:S212))</f>
        <v>2</v>
      </c>
      <c r="U211" s="351"/>
      <c r="V211" s="204"/>
      <c r="X211" s="204"/>
      <c r="Y211" s="204"/>
      <c r="Z211" s="27"/>
      <c r="AA211" s="184"/>
      <c r="AB211" s="84"/>
      <c r="AC211" s="181"/>
      <c r="AD211" s="182"/>
      <c r="AE211" s="84"/>
      <c r="AF211" s="84"/>
      <c r="AG211" s="84"/>
      <c r="AH211" s="84"/>
      <c r="AI211" s="84"/>
      <c r="AJ211" s="84"/>
      <c r="AK211" s="84"/>
      <c r="AL211" s="84"/>
      <c r="AM211" s="84"/>
    </row>
    <row r="212" spans="1:39" ht="23.25" customHeight="1">
      <c r="A212" s="77">
        <f>A211+1</f>
        <v>25</v>
      </c>
      <c r="B212" s="47" t="str">
        <f>IF(A212="","",VLOOKUP(A212,データ!$G$5:$I$106,2,FALSE))</f>
        <v>鎌田京香</v>
      </c>
      <c r="C212" s="74" t="str">
        <f>IF(A212="","",VLOOKUP(A212,データ!$G$5:$I$106,3,FALSE))</f>
        <v>三財中</v>
      </c>
      <c r="D212" s="199" t="str">
        <f>IF(L210="","",IF(L210="○","●","○"))</f>
        <v>●</v>
      </c>
      <c r="E212" s="69">
        <f>IF(N210="","",N210)</f>
        <v>4</v>
      </c>
      <c r="F212" s="70">
        <f>IF(M210="","",M210)</f>
        <v>6</v>
      </c>
      <c r="G212" s="131">
        <f>IF(O210="","",O210)</f>
      </c>
      <c r="H212" s="200" t="str">
        <f>IF(L211="","",IF(L211="○","●","○"))</f>
        <v>●</v>
      </c>
      <c r="I212" s="69">
        <f>IF(N211="","",N211)</f>
        <v>2</v>
      </c>
      <c r="J212" s="70">
        <f>IF(M211="","",M211)</f>
        <v>6</v>
      </c>
      <c r="K212" s="131">
        <f>IF(O211="","",O211)</f>
      </c>
      <c r="L212" s="357"/>
      <c r="M212" s="358"/>
      <c r="N212" s="358"/>
      <c r="O212" s="359"/>
      <c r="P212" s="69">
        <f>IF(D212="","",COUNTIF(D212:O212,"○"))</f>
        <v>0</v>
      </c>
      <c r="Q212" s="70">
        <f>IF(D212="","",COUNTIF(D212:O212,"●"))</f>
        <v>2</v>
      </c>
      <c r="R212" s="360">
        <f>IF(E212="","",(E212+I212)/(E212+F212+I212+J212)+P212)</f>
        <v>0.3333333333333333</v>
      </c>
      <c r="S212" s="361"/>
      <c r="T212" s="350">
        <f>IF(R212="","",RANK(R212,R210:S212))</f>
        <v>3</v>
      </c>
      <c r="U212" s="351"/>
      <c r="V212" s="204"/>
      <c r="AA212" s="84"/>
      <c r="AB212" s="84"/>
      <c r="AC212" s="84"/>
      <c r="AD212" s="182"/>
      <c r="AE212" s="84"/>
      <c r="AF212" s="84"/>
      <c r="AG212" s="84"/>
      <c r="AH212" s="84"/>
      <c r="AI212" s="84"/>
      <c r="AJ212" s="84"/>
      <c r="AK212" s="84"/>
      <c r="AL212" s="84"/>
      <c r="AM212" s="84"/>
    </row>
    <row r="213" spans="14:39" ht="23.25" customHeight="1" thickBot="1">
      <c r="N213" s="396"/>
      <c r="O213" s="396"/>
      <c r="P213" s="396"/>
      <c r="Q213" s="396"/>
      <c r="R213" s="396"/>
      <c r="S213" s="397"/>
      <c r="T213" s="396"/>
      <c r="U213" s="396"/>
      <c r="AA213" s="84"/>
      <c r="AB213" s="84"/>
      <c r="AC213" s="84"/>
      <c r="AD213" s="182"/>
      <c r="AE213" s="224">
        <v>1</v>
      </c>
      <c r="AF213" s="216"/>
      <c r="AG213" s="216"/>
      <c r="AH213" s="216"/>
      <c r="AI213" s="216"/>
      <c r="AJ213" s="84"/>
      <c r="AK213" s="84"/>
      <c r="AL213" s="84"/>
      <c r="AM213" s="84"/>
    </row>
    <row r="214" spans="1:39" ht="23.25" customHeight="1" thickTop="1">
      <c r="A214" s="82" t="s">
        <v>27</v>
      </c>
      <c r="B214" s="72" t="s">
        <v>86</v>
      </c>
      <c r="C214" s="82" t="s">
        <v>0</v>
      </c>
      <c r="D214" s="353" t="str">
        <f>LEFT(B215,3)</f>
        <v>宮原　</v>
      </c>
      <c r="E214" s="351"/>
      <c r="F214" s="351"/>
      <c r="G214" s="362"/>
      <c r="H214" s="351" t="str">
        <f>LEFT(B216,3)</f>
        <v>日我　</v>
      </c>
      <c r="I214" s="351"/>
      <c r="J214" s="351"/>
      <c r="K214" s="362"/>
      <c r="L214" s="362" t="str">
        <f>LEFT(B217,3)</f>
        <v>山口　</v>
      </c>
      <c r="M214" s="362"/>
      <c r="N214" s="362"/>
      <c r="O214" s="362"/>
      <c r="P214" s="362" t="s">
        <v>102</v>
      </c>
      <c r="Q214" s="362"/>
      <c r="R214" s="350" t="s">
        <v>1</v>
      </c>
      <c r="S214" s="351"/>
      <c r="T214" s="362" t="s">
        <v>103</v>
      </c>
      <c r="U214" s="362"/>
      <c r="Y214" s="204"/>
      <c r="AA214" s="184"/>
      <c r="AB214" s="184"/>
      <c r="AC214" s="84"/>
      <c r="AD214" s="215"/>
      <c r="AE214" s="218">
        <v>6</v>
      </c>
      <c r="AF214" s="84" t="str">
        <f>AD218</f>
        <v>宮原　彩</v>
      </c>
      <c r="AG214" s="84"/>
      <c r="AH214" s="84"/>
      <c r="AI214" s="182"/>
      <c r="AJ214" s="84"/>
      <c r="AK214" s="84"/>
      <c r="AL214" s="84"/>
      <c r="AM214" s="84"/>
    </row>
    <row r="215" spans="1:39" ht="23.25" customHeight="1" thickBot="1">
      <c r="A215" s="77">
        <v>26</v>
      </c>
      <c r="B215" s="73" t="str">
        <f>IF(A215="","",VLOOKUP(A215,データ!$G$5:$I$106,2,FALSE))</f>
        <v>宮原　彩</v>
      </c>
      <c r="C215" s="74" t="str">
        <f>IF(A215="","",VLOOKUP(A215,データ!$G$5:$I$106,3,FALSE))</f>
        <v>三財中</v>
      </c>
      <c r="D215" s="352"/>
      <c r="E215" s="410"/>
      <c r="F215" s="410"/>
      <c r="G215" s="411"/>
      <c r="H215" s="197" t="str">
        <f>IF(I215="","",IF(I215&gt;J215,"○","●"))</f>
        <v>○</v>
      </c>
      <c r="I215" s="48">
        <v>6</v>
      </c>
      <c r="J215" s="71">
        <v>0</v>
      </c>
      <c r="K215" s="71"/>
      <c r="L215" s="197" t="str">
        <f>IF(M215="","",IF(M215&gt;N215,"○","●"))</f>
        <v>○</v>
      </c>
      <c r="M215" s="48">
        <v>6</v>
      </c>
      <c r="N215" s="71">
        <v>2</v>
      </c>
      <c r="O215" s="71"/>
      <c r="P215" s="69">
        <f>IF(H215="","",COUNTIF(D215:O215,"○"))</f>
        <v>2</v>
      </c>
      <c r="Q215" s="70">
        <f>IF(H215="","",COUNTIF(D215:O215,"●"))</f>
        <v>0</v>
      </c>
      <c r="R215" s="360">
        <f>IF(I215="","",(I215+M215)/(I215+J215+M215+N215)+P215)</f>
        <v>2.857142857142857</v>
      </c>
      <c r="S215" s="361"/>
      <c r="T215" s="362">
        <f>IF(R215="","",RANK(R215,R215:S217))</f>
        <v>1</v>
      </c>
      <c r="U215" s="362"/>
      <c r="V215" s="198"/>
      <c r="W215" s="164"/>
      <c r="X215" s="164"/>
      <c r="Y215" s="164"/>
      <c r="Z215" s="159" t="str">
        <f>B215</f>
        <v>宮原　彩</v>
      </c>
      <c r="AA215" s="84"/>
      <c r="AB215" s="84"/>
      <c r="AC215" s="84"/>
      <c r="AD215" s="215"/>
      <c r="AE215" s="84"/>
      <c r="AF215" s="84"/>
      <c r="AG215" s="84"/>
      <c r="AH215" s="84"/>
      <c r="AI215" s="182"/>
      <c r="AJ215" s="84"/>
      <c r="AK215" s="84"/>
      <c r="AL215" s="84"/>
      <c r="AM215" s="84"/>
    </row>
    <row r="216" spans="1:39" ht="23.25" customHeight="1" thickTop="1">
      <c r="A216" s="77">
        <f>A215+1</f>
        <v>27</v>
      </c>
      <c r="B216" s="73" t="str">
        <f>IF(A216="","",VLOOKUP(A216,データ!$G$5:$I$106,2,FALSE))</f>
        <v>日我　　華奈</v>
      </c>
      <c r="C216" s="74" t="str">
        <f>IF(A216="","",VLOOKUP(A216,データ!$G$5:$I$106,3,FALSE))</f>
        <v>清武Jr</v>
      </c>
      <c r="D216" s="199" t="str">
        <f>IF(H215="","",IF(H215="○","●","○"))</f>
        <v>●</v>
      </c>
      <c r="E216" s="69">
        <f>IF(J215="","",J215)</f>
        <v>0</v>
      </c>
      <c r="F216" s="70">
        <f>IF(I215="","",I215)</f>
        <v>6</v>
      </c>
      <c r="G216" s="131">
        <f>IF(K215="","",K215)</f>
      </c>
      <c r="H216" s="357"/>
      <c r="I216" s="358"/>
      <c r="J216" s="358"/>
      <c r="K216" s="359"/>
      <c r="L216" s="158" t="str">
        <f>IF(M216="","",IF(M216&gt;N216,"○","●"))</f>
        <v>●</v>
      </c>
      <c r="M216" s="69">
        <v>2</v>
      </c>
      <c r="N216" s="70">
        <v>6</v>
      </c>
      <c r="O216" s="70"/>
      <c r="P216" s="69">
        <f>IF(D216="","",COUNTIF(D216:O216,"○"))</f>
        <v>0</v>
      </c>
      <c r="Q216" s="70">
        <f>IF(D216="","",COUNTIF(D216:O216,"●"))</f>
        <v>2</v>
      </c>
      <c r="R216" s="360">
        <f>IF(E216="","",(E216+M216)/(E216+F216+M216+N216)+P216)</f>
        <v>0.14285714285714285</v>
      </c>
      <c r="S216" s="361"/>
      <c r="T216" s="362">
        <f>IF(R216="","",RANK(R216,R215:S217))</f>
        <v>3</v>
      </c>
      <c r="U216" s="362"/>
      <c r="V216" s="205"/>
      <c r="W216" s="205"/>
      <c r="X216" s="205"/>
      <c r="Y216" s="205"/>
      <c r="Z216" s="32"/>
      <c r="AA216" s="213"/>
      <c r="AB216" s="214"/>
      <c r="AC216" s="84"/>
      <c r="AD216" s="215"/>
      <c r="AE216" s="84"/>
      <c r="AF216" s="84"/>
      <c r="AG216" s="84"/>
      <c r="AH216" s="84"/>
      <c r="AI216" s="182"/>
      <c r="AJ216" s="84"/>
      <c r="AK216" s="84"/>
      <c r="AL216" s="84"/>
      <c r="AM216" s="84"/>
    </row>
    <row r="217" spans="1:39" ht="23.25" customHeight="1" thickBot="1">
      <c r="A217" s="77">
        <f>A216+1</f>
        <v>28</v>
      </c>
      <c r="B217" s="47" t="str">
        <f>IF(A217="","",VLOOKUP(A217,データ!$G$5:$I$106,2,FALSE))</f>
        <v>山口　遥香</v>
      </c>
      <c r="C217" s="74" t="str">
        <f>IF(A217="","",VLOOKUP(A217,データ!$G$5:$I$106,3,FALSE))</f>
        <v>小林Ｊｒ</v>
      </c>
      <c r="D217" s="199" t="str">
        <f>IF(L215="","",IF(L215="○","●","○"))</f>
        <v>●</v>
      </c>
      <c r="E217" s="69">
        <f>IF(N215="","",N215)</f>
        <v>2</v>
      </c>
      <c r="F217" s="70">
        <f>IF(M215="","",M215)</f>
        <v>6</v>
      </c>
      <c r="G217" s="131">
        <f>IF(O215="","",O215)</f>
      </c>
      <c r="H217" s="200" t="str">
        <f>IF(L216="","",IF(L216="○","●","○"))</f>
        <v>○</v>
      </c>
      <c r="I217" s="69">
        <f>IF(N216="","",N216)</f>
        <v>6</v>
      </c>
      <c r="J217" s="70">
        <f>IF(M216="","",M216)</f>
        <v>2</v>
      </c>
      <c r="K217" s="131">
        <f>IF(O216="","",O216)</f>
      </c>
      <c r="L217" s="357"/>
      <c r="M217" s="358"/>
      <c r="N217" s="358"/>
      <c r="O217" s="359"/>
      <c r="P217" s="69">
        <f>IF(D217="","",COUNTIF(D217:O217,"○"))</f>
        <v>1</v>
      </c>
      <c r="Q217" s="70">
        <f>IF(D217="","",COUNTIF(D217:O217,"●"))</f>
        <v>1</v>
      </c>
      <c r="R217" s="360">
        <f>IF(E217="","",(E217+I217)/(E217+F217+I217+J217)+P217)</f>
        <v>1.5</v>
      </c>
      <c r="S217" s="361"/>
      <c r="T217" s="362">
        <f>IF(R217="","",RANK(R217,R215:S217))</f>
        <v>2</v>
      </c>
      <c r="U217" s="362"/>
      <c r="AA217" s="84"/>
      <c r="AB217" s="215"/>
      <c r="AC217" s="223">
        <v>6</v>
      </c>
      <c r="AD217" s="222"/>
      <c r="AE217" s="84"/>
      <c r="AF217" s="84"/>
      <c r="AG217" s="84"/>
      <c r="AH217" s="84"/>
      <c r="AI217" s="182"/>
      <c r="AJ217" s="84"/>
      <c r="AK217" s="84"/>
      <c r="AL217" s="84"/>
      <c r="AM217" s="84"/>
    </row>
    <row r="218" spans="14:39" ht="23.25" customHeight="1" thickTop="1">
      <c r="N218" s="396"/>
      <c r="O218" s="396"/>
      <c r="P218" s="396"/>
      <c r="Q218" s="396"/>
      <c r="R218" s="396"/>
      <c r="S218" s="397"/>
      <c r="T218" s="396"/>
      <c r="U218" s="396"/>
      <c r="AA218" s="84"/>
      <c r="AB218" s="182"/>
      <c r="AC218" s="218">
        <v>0</v>
      </c>
      <c r="AD218" s="84" t="str">
        <f>Z215</f>
        <v>宮原　彩</v>
      </c>
      <c r="AE218" s="84"/>
      <c r="AF218" s="84"/>
      <c r="AG218" s="84"/>
      <c r="AH218" s="84"/>
      <c r="AI218" s="182"/>
      <c r="AJ218" s="84"/>
      <c r="AK218" s="84"/>
      <c r="AL218" s="84"/>
      <c r="AM218" s="84"/>
    </row>
    <row r="219" spans="1:39" ht="23.25" customHeight="1">
      <c r="A219" s="82" t="s">
        <v>28</v>
      </c>
      <c r="B219" s="72" t="s">
        <v>86</v>
      </c>
      <c r="C219" s="82" t="s">
        <v>0</v>
      </c>
      <c r="D219" s="353" t="str">
        <f>LEFT(B220,3)</f>
        <v>東　実</v>
      </c>
      <c r="E219" s="351"/>
      <c r="F219" s="351"/>
      <c r="G219" s="362"/>
      <c r="H219" s="351" t="str">
        <f>LEFT(B221,3)</f>
        <v>紙屋友</v>
      </c>
      <c r="I219" s="351"/>
      <c r="J219" s="351"/>
      <c r="K219" s="362"/>
      <c r="L219" s="362" t="str">
        <f>LEFT(B222,3)</f>
        <v>日高　</v>
      </c>
      <c r="M219" s="362"/>
      <c r="N219" s="362"/>
      <c r="O219" s="362"/>
      <c r="P219" s="362" t="s">
        <v>102</v>
      </c>
      <c r="Q219" s="362"/>
      <c r="R219" s="350" t="s">
        <v>1</v>
      </c>
      <c r="S219" s="351"/>
      <c r="T219" s="362" t="s">
        <v>103</v>
      </c>
      <c r="U219" s="362"/>
      <c r="AA219" s="84"/>
      <c r="AB219" s="182"/>
      <c r="AC219" s="84"/>
      <c r="AD219" s="84"/>
      <c r="AE219" s="84"/>
      <c r="AF219" s="84"/>
      <c r="AG219" s="84"/>
      <c r="AH219" s="84"/>
      <c r="AI219" s="182"/>
      <c r="AJ219" s="84"/>
      <c r="AK219" s="84"/>
      <c r="AL219" s="84"/>
      <c r="AM219" s="84"/>
    </row>
    <row r="220" spans="1:39" ht="23.25" customHeight="1" thickBot="1">
      <c r="A220" s="77">
        <f>A217+1</f>
        <v>29</v>
      </c>
      <c r="B220" s="73" t="str">
        <f>IF(A220="","",VLOOKUP(A220,データ!$G$5:$I$106,2,FALSE))</f>
        <v>東　実珠帆</v>
      </c>
      <c r="C220" s="74" t="str">
        <f>IF(A220="","",VLOOKUP(A220,データ!$G$5:$I$106,3,FALSE))</f>
        <v>シーガイアＪｒ</v>
      </c>
      <c r="D220" s="352"/>
      <c r="E220" s="358"/>
      <c r="F220" s="358"/>
      <c r="G220" s="359"/>
      <c r="H220" s="197" t="str">
        <f>IF(I220="","",IF(I220&gt;J220,"○","●"))</f>
        <v>○</v>
      </c>
      <c r="I220" s="48">
        <v>6</v>
      </c>
      <c r="J220" s="71">
        <v>1</v>
      </c>
      <c r="K220" s="71"/>
      <c r="L220" s="197" t="str">
        <f>IF(M220="","",IF(M220&gt;N220,"○","●"))</f>
        <v>○</v>
      </c>
      <c r="M220" s="48">
        <v>6</v>
      </c>
      <c r="N220" s="71">
        <v>0</v>
      </c>
      <c r="O220" s="71"/>
      <c r="P220" s="69">
        <f>IF(H220="","",COUNTIF(D220:O220,"○"))</f>
        <v>2</v>
      </c>
      <c r="Q220" s="70">
        <f>IF(H220="","",COUNTIF(D220:O220,"●"))</f>
        <v>0</v>
      </c>
      <c r="R220" s="360">
        <f>IF(I220="","",(I220+M220)/(I220+J220+M220+N220)+P220)</f>
        <v>2.9230769230769234</v>
      </c>
      <c r="S220" s="361"/>
      <c r="T220" s="362">
        <f>IF(R220="","",RANK(R220,R220:S222))</f>
        <v>1</v>
      </c>
      <c r="U220" s="362"/>
      <c r="V220" s="198"/>
      <c r="W220" s="164"/>
      <c r="X220" s="164"/>
      <c r="Y220" s="164"/>
      <c r="Z220" s="159" t="str">
        <f>B220</f>
        <v>東　実珠帆</v>
      </c>
      <c r="AA220" s="180"/>
      <c r="AB220" s="183"/>
      <c r="AC220" s="84"/>
      <c r="AD220" s="84"/>
      <c r="AE220" s="84"/>
      <c r="AF220" s="84"/>
      <c r="AG220" s="84"/>
      <c r="AH220" s="84"/>
      <c r="AI220" s="182"/>
      <c r="AJ220" s="84"/>
      <c r="AK220" s="84"/>
      <c r="AL220" s="84"/>
      <c r="AM220" s="84"/>
    </row>
    <row r="221" spans="1:39" ht="23.25" customHeight="1" thickTop="1">
      <c r="A221" s="77">
        <f>A220+1</f>
        <v>30</v>
      </c>
      <c r="B221" s="73" t="str">
        <f>IF(A221="","",VLOOKUP(A221,データ!$G$5:$I$106,2,FALSE))</f>
        <v>紙屋友恵</v>
      </c>
      <c r="C221" s="74" t="str">
        <f>IF(A221="","",VLOOKUP(A221,データ!$G$5:$I$106,3,FALSE))</f>
        <v>チーム村雲</v>
      </c>
      <c r="D221" s="199" t="str">
        <f>IF(H220="","",IF(H220="○","●","○"))</f>
        <v>●</v>
      </c>
      <c r="E221" s="69">
        <f>IF(J220="","",J220)</f>
        <v>1</v>
      </c>
      <c r="F221" s="70">
        <f>IF(I220="","",I220)</f>
        <v>6</v>
      </c>
      <c r="G221" s="131">
        <f>IF(K220="","",K220)</f>
      </c>
      <c r="H221" s="357"/>
      <c r="I221" s="358"/>
      <c r="J221" s="358"/>
      <c r="K221" s="359"/>
      <c r="L221" s="158" t="str">
        <f>IF(M221="","",IF(M221&gt;N221,"○","●"))</f>
        <v>●</v>
      </c>
      <c r="M221" s="69">
        <v>4</v>
      </c>
      <c r="N221" s="70">
        <v>6</v>
      </c>
      <c r="O221" s="70"/>
      <c r="P221" s="69">
        <f>IF(D221="","",COUNTIF(D221:O221,"○"))</f>
        <v>0</v>
      </c>
      <c r="Q221" s="70">
        <f>IF(D221="","",COUNTIF(D221:O221,"●"))</f>
        <v>2</v>
      </c>
      <c r="R221" s="360">
        <f>IF(E221="","",(E221+M221)/(E221+F221+M221+N221)+P221)</f>
        <v>0.29411764705882354</v>
      </c>
      <c r="S221" s="361"/>
      <c r="T221" s="362">
        <f>IF(R221="","",RANK(R221,R220:S222))</f>
        <v>3</v>
      </c>
      <c r="U221" s="362"/>
      <c r="AA221" s="84"/>
      <c r="AB221" s="84"/>
      <c r="AC221" s="84"/>
      <c r="AD221" s="84"/>
      <c r="AE221" s="84"/>
      <c r="AF221" s="84"/>
      <c r="AG221" s="84"/>
      <c r="AH221" s="84"/>
      <c r="AI221" s="182"/>
      <c r="AJ221" s="84"/>
      <c r="AK221" s="84"/>
      <c r="AL221" s="84"/>
      <c r="AM221" s="84"/>
    </row>
    <row r="222" spans="1:39" ht="23.25" customHeight="1">
      <c r="A222" s="77">
        <f>A221+1</f>
        <v>31</v>
      </c>
      <c r="B222" s="47" t="str">
        <f>IF(A222="","",VLOOKUP(A222,データ!$G$5:$I$106,2,FALSE))</f>
        <v>日高　知美</v>
      </c>
      <c r="C222" s="74" t="str">
        <f>IF(A222="","",VLOOKUP(A222,データ!$G$5:$I$106,3,FALSE))</f>
        <v>日向学院</v>
      </c>
      <c r="D222" s="199" t="str">
        <f>IF(L220="","",IF(L220="○","●","○"))</f>
        <v>●</v>
      </c>
      <c r="E222" s="69">
        <f>IF(N220="","",N220)</f>
        <v>0</v>
      </c>
      <c r="F222" s="70">
        <f>IF(M220="","",M220)</f>
        <v>6</v>
      </c>
      <c r="G222" s="131">
        <f>IF(O220="","",O220)</f>
      </c>
      <c r="H222" s="200" t="str">
        <f>IF(L221="","",IF(L221="○","●","○"))</f>
        <v>○</v>
      </c>
      <c r="I222" s="69">
        <f>IF(N221="","",N221)</f>
        <v>6</v>
      </c>
      <c r="J222" s="70">
        <f>IF(M221="","",M221)</f>
        <v>4</v>
      </c>
      <c r="K222" s="131">
        <f>IF(O221="","",O221)</f>
      </c>
      <c r="L222" s="357"/>
      <c r="M222" s="358"/>
      <c r="N222" s="358"/>
      <c r="O222" s="359"/>
      <c r="P222" s="69">
        <f>IF(D222="","",COUNTIF(D222:O222,"○"))</f>
        <v>1</v>
      </c>
      <c r="Q222" s="70">
        <f>IF(D222="","",COUNTIF(D222:O222,"●"))</f>
        <v>1</v>
      </c>
      <c r="R222" s="360">
        <f>IF(E222="","",(E222+I222)/(E222+F222+I222+J222)+P222)</f>
        <v>1.375</v>
      </c>
      <c r="S222" s="361"/>
      <c r="T222" s="362">
        <f>IF(R222="","",RANK(R222,R220:S222))</f>
        <v>2</v>
      </c>
      <c r="U222" s="362"/>
      <c r="AA222" s="84"/>
      <c r="AB222" s="84"/>
      <c r="AC222" s="84"/>
      <c r="AD222" s="84"/>
      <c r="AE222" s="84"/>
      <c r="AF222" s="84"/>
      <c r="AG222" s="84"/>
      <c r="AH222" s="84"/>
      <c r="AI222" s="182"/>
      <c r="AJ222" s="84"/>
      <c r="AK222" s="84"/>
      <c r="AL222" s="84"/>
      <c r="AM222" s="84"/>
    </row>
    <row r="223" spans="14:39" ht="23.25" customHeight="1" thickBot="1">
      <c r="N223" s="396"/>
      <c r="O223" s="396"/>
      <c r="P223" s="396"/>
      <c r="Q223" s="396"/>
      <c r="R223" s="396"/>
      <c r="S223" s="397"/>
      <c r="T223" s="396"/>
      <c r="U223" s="396"/>
      <c r="AA223" s="84"/>
      <c r="AB223" s="84"/>
      <c r="AC223" s="84"/>
      <c r="AD223" s="84"/>
      <c r="AE223" s="84"/>
      <c r="AF223" s="84"/>
      <c r="AG223" s="84"/>
      <c r="AH223" s="84"/>
      <c r="AI223" s="182"/>
      <c r="AJ223" s="224">
        <v>6</v>
      </c>
      <c r="AK223" s="225" t="s">
        <v>441</v>
      </c>
      <c r="AL223" s="216"/>
      <c r="AM223" s="84"/>
    </row>
    <row r="224" spans="1:39" ht="23.25" customHeight="1" thickTop="1">
      <c r="A224" s="82" t="s">
        <v>29</v>
      </c>
      <c r="B224" s="72" t="s">
        <v>86</v>
      </c>
      <c r="C224" s="82" t="s">
        <v>0</v>
      </c>
      <c r="D224" s="353" t="str">
        <f>LEFT(B225,3)</f>
        <v>谷口　</v>
      </c>
      <c r="E224" s="351"/>
      <c r="F224" s="351"/>
      <c r="G224" s="362"/>
      <c r="H224" s="351" t="str">
        <f>LEFT(B226,3)</f>
        <v>平　原</v>
      </c>
      <c r="I224" s="351"/>
      <c r="J224" s="351"/>
      <c r="K224" s="362"/>
      <c r="L224" s="362" t="str">
        <f>LEFT(B227,3)</f>
        <v>井上美</v>
      </c>
      <c r="M224" s="362"/>
      <c r="N224" s="362"/>
      <c r="O224" s="362"/>
      <c r="P224" s="362" t="s">
        <v>102</v>
      </c>
      <c r="Q224" s="362"/>
      <c r="R224" s="350" t="s">
        <v>1</v>
      </c>
      <c r="S224" s="351"/>
      <c r="T224" s="362" t="s">
        <v>103</v>
      </c>
      <c r="U224" s="362"/>
      <c r="AA224" s="84"/>
      <c r="AB224" s="84"/>
      <c r="AC224" s="84"/>
      <c r="AD224" s="84"/>
      <c r="AE224" s="84"/>
      <c r="AF224" s="84"/>
      <c r="AG224" s="84"/>
      <c r="AH224" s="84"/>
      <c r="AI224" s="215"/>
      <c r="AJ224" s="218">
        <v>7</v>
      </c>
      <c r="AK224" s="84" t="str">
        <f>AF234</f>
        <v>余野木　満里乃</v>
      </c>
      <c r="AL224" s="84"/>
      <c r="AM224" s="84"/>
    </row>
    <row r="225" spans="1:39" ht="23.25" customHeight="1" thickBot="1">
      <c r="A225" s="77">
        <f>A222+1</f>
        <v>32</v>
      </c>
      <c r="B225" s="73" t="str">
        <f>IF(A225="","",VLOOKUP(A225,データ!$G$5:$I$106,2,FALSE))</f>
        <v>谷口　　美香</v>
      </c>
      <c r="C225" s="74" t="str">
        <f>IF(A225="","",VLOOKUP(A225,データ!$G$5:$I$106,3,FALSE))</f>
        <v>清武Jr</v>
      </c>
      <c r="D225" s="352"/>
      <c r="E225" s="358"/>
      <c r="F225" s="358"/>
      <c r="G225" s="359"/>
      <c r="H225" s="197" t="str">
        <f>IF(I225="","",IF(I225&gt;J225,"○","●"))</f>
        <v>○</v>
      </c>
      <c r="I225" s="48">
        <v>6</v>
      </c>
      <c r="J225" s="71">
        <v>1</v>
      </c>
      <c r="K225" s="71"/>
      <c r="L225" s="197" t="str">
        <f>IF(M225="","",IF(M225&gt;N225,"○","●"))</f>
        <v>○</v>
      </c>
      <c r="M225" s="48">
        <v>6</v>
      </c>
      <c r="N225" s="71">
        <v>1</v>
      </c>
      <c r="O225" s="71"/>
      <c r="P225" s="69">
        <f>IF(H225="","",COUNTIF(D225:O225,"○"))</f>
        <v>2</v>
      </c>
      <c r="Q225" s="70">
        <f>IF(H225="","",COUNTIF(D225:O225,"●"))</f>
        <v>0</v>
      </c>
      <c r="R225" s="360">
        <f>IF(I225="","",(I225+M225)/(I225+J225+M225+N225)+P225)</f>
        <v>2.857142857142857</v>
      </c>
      <c r="S225" s="361"/>
      <c r="T225" s="362">
        <f>IF(R225="","",RANK(R225,R225:S227))</f>
        <v>1</v>
      </c>
      <c r="U225" s="362"/>
      <c r="V225" s="198"/>
      <c r="W225" s="164"/>
      <c r="X225" s="164"/>
      <c r="Y225" s="164"/>
      <c r="Z225" s="159" t="str">
        <f>B225</f>
        <v>谷口　　美香</v>
      </c>
      <c r="AA225" s="84"/>
      <c r="AB225" s="84"/>
      <c r="AC225" s="84"/>
      <c r="AD225" s="84"/>
      <c r="AE225" s="84"/>
      <c r="AF225" s="84"/>
      <c r="AG225" s="84"/>
      <c r="AH225" s="84"/>
      <c r="AI225" s="215"/>
      <c r="AJ225" s="84"/>
      <c r="AK225" s="84"/>
      <c r="AL225" s="84"/>
      <c r="AM225" s="84"/>
    </row>
    <row r="226" spans="1:39" ht="23.25" customHeight="1" thickTop="1">
      <c r="A226" s="77">
        <f>A225+1</f>
        <v>33</v>
      </c>
      <c r="B226" s="73" t="str">
        <f>IF(A226="","",VLOOKUP(A226,データ!$G$5:$I$106,2,FALSE))</f>
        <v>平　原　加　奈</v>
      </c>
      <c r="C226" s="74" t="str">
        <f>IF(A226="","",VLOOKUP(A226,データ!$G$5:$I$106,3,FALSE))</f>
        <v>日南ＴＣジュニア</v>
      </c>
      <c r="D226" s="199" t="str">
        <f>IF(H225="","",IF(H225="○","●","○"))</f>
        <v>●</v>
      </c>
      <c r="E226" s="69">
        <f>IF(J225="","",J225)</f>
        <v>1</v>
      </c>
      <c r="F226" s="70">
        <f>IF(I225="","",I225)</f>
        <v>6</v>
      </c>
      <c r="G226" s="131">
        <f>IF(K225="","",K225)</f>
      </c>
      <c r="H226" s="357"/>
      <c r="I226" s="358"/>
      <c r="J226" s="358"/>
      <c r="K226" s="359"/>
      <c r="L226" s="158" t="str">
        <f>IF(M226="","",IF(M226&gt;N226,"○","●"))</f>
        <v>○</v>
      </c>
      <c r="M226" s="69">
        <v>6</v>
      </c>
      <c r="N226" s="70">
        <v>2</v>
      </c>
      <c r="O226" s="70"/>
      <c r="P226" s="69">
        <f>IF(D226="","",COUNTIF(D226:O226,"○"))</f>
        <v>1</v>
      </c>
      <c r="Q226" s="70">
        <f>IF(D226="","",COUNTIF(D226:O226,"●"))</f>
        <v>1</v>
      </c>
      <c r="R226" s="360">
        <f>IF(E226="","",(E226+M226)/(E226+F226+M226+N226)+P226)</f>
        <v>1.4666666666666668</v>
      </c>
      <c r="S226" s="361"/>
      <c r="T226" s="362">
        <f>IF(R226="","",RANK(R226,R225:S227))</f>
        <v>2</v>
      </c>
      <c r="U226" s="362"/>
      <c r="V226" s="205"/>
      <c r="W226" s="205"/>
      <c r="X226" s="205"/>
      <c r="Y226" s="205"/>
      <c r="Z226" s="32"/>
      <c r="AA226" s="213"/>
      <c r="AB226" s="214"/>
      <c r="AC226" s="84"/>
      <c r="AD226" s="84"/>
      <c r="AE226" s="84"/>
      <c r="AF226" s="84"/>
      <c r="AG226" s="84"/>
      <c r="AH226" s="84"/>
      <c r="AI226" s="215"/>
      <c r="AJ226" s="84"/>
      <c r="AK226" s="84"/>
      <c r="AL226" s="84"/>
      <c r="AM226" s="84"/>
    </row>
    <row r="227" spans="1:39" ht="23.25" customHeight="1" thickBot="1">
      <c r="A227" s="77">
        <f>A226+1</f>
        <v>34</v>
      </c>
      <c r="B227" s="47" t="str">
        <f>IF(A227="","",VLOOKUP(A227,データ!$G$5:$I$106,2,FALSE))</f>
        <v>井上美里</v>
      </c>
      <c r="C227" s="74" t="str">
        <f>IF(A227="","",VLOOKUP(A227,データ!$G$5:$I$106,3,FALSE))</f>
        <v>三財中</v>
      </c>
      <c r="D227" s="199" t="str">
        <f>IF(L225="","",IF(L225="○","●","○"))</f>
        <v>●</v>
      </c>
      <c r="E227" s="69">
        <f>IF(N225="","",N225)</f>
        <v>1</v>
      </c>
      <c r="F227" s="70">
        <f>IF(M225="","",M225)</f>
        <v>6</v>
      </c>
      <c r="G227" s="131">
        <f>IF(O225="","",O225)</f>
      </c>
      <c r="H227" s="200" t="str">
        <f>IF(L226="","",IF(L226="○","●","○"))</f>
        <v>●</v>
      </c>
      <c r="I227" s="69">
        <f>IF(N226="","",N226)</f>
        <v>2</v>
      </c>
      <c r="J227" s="70">
        <f>IF(M226="","",M226)</f>
        <v>6</v>
      </c>
      <c r="K227" s="131">
        <f>IF(O226="","",O226)</f>
      </c>
      <c r="L227" s="357"/>
      <c r="M227" s="358"/>
      <c r="N227" s="358"/>
      <c r="O227" s="359"/>
      <c r="P227" s="69">
        <f>IF(D227="","",COUNTIF(D227:O227,"○"))</f>
        <v>0</v>
      </c>
      <c r="Q227" s="70">
        <f>IF(D227="","",COUNTIF(D227:O227,"●"))</f>
        <v>2</v>
      </c>
      <c r="R227" s="360">
        <f>IF(E227="","",(E227+I227)/(E227+F227+I227+J227)+P227)</f>
        <v>0.2</v>
      </c>
      <c r="S227" s="361"/>
      <c r="T227" s="362">
        <f>IF(R227="","",RANK(R227,R225:S227))</f>
        <v>3</v>
      </c>
      <c r="U227" s="362"/>
      <c r="AA227" s="84"/>
      <c r="AB227" s="215"/>
      <c r="AC227" s="220">
        <v>6</v>
      </c>
      <c r="AD227" s="216" t="str">
        <f>Z225</f>
        <v>谷口　　美香</v>
      </c>
      <c r="AE227" s="84"/>
      <c r="AF227" s="84"/>
      <c r="AG227" s="84"/>
      <c r="AH227" s="84"/>
      <c r="AI227" s="215"/>
      <c r="AJ227" s="84"/>
      <c r="AK227" s="84"/>
      <c r="AL227" s="84"/>
      <c r="AM227" s="84"/>
    </row>
    <row r="228" spans="14:39" ht="23.25" customHeight="1" thickTop="1">
      <c r="N228" s="396"/>
      <c r="O228" s="396"/>
      <c r="P228" s="396"/>
      <c r="Q228" s="396"/>
      <c r="R228" s="396"/>
      <c r="S228" s="397"/>
      <c r="T228" s="396"/>
      <c r="U228" s="396"/>
      <c r="AA228" s="84"/>
      <c r="AB228" s="182"/>
      <c r="AC228" s="218">
        <v>4</v>
      </c>
      <c r="AD228" s="182"/>
      <c r="AE228" s="84"/>
      <c r="AF228" s="84"/>
      <c r="AG228" s="84"/>
      <c r="AH228" s="84"/>
      <c r="AI228" s="215"/>
      <c r="AJ228" s="84"/>
      <c r="AK228" s="84"/>
      <c r="AL228" s="84"/>
      <c r="AM228" s="84"/>
    </row>
    <row r="229" spans="1:39" ht="23.25" customHeight="1">
      <c r="A229" s="82" t="s">
        <v>30</v>
      </c>
      <c r="B229" s="72" t="s">
        <v>86</v>
      </c>
      <c r="C229" s="82" t="s">
        <v>0</v>
      </c>
      <c r="D229" s="353" t="str">
        <f>LEFT(B230,3)</f>
        <v>鳥越　</v>
      </c>
      <c r="E229" s="351"/>
      <c r="F229" s="351"/>
      <c r="G229" s="362"/>
      <c r="H229" s="351" t="str">
        <f>LEFT(B231,3)</f>
        <v>當瀬　</v>
      </c>
      <c r="I229" s="351"/>
      <c r="J229" s="351"/>
      <c r="K229" s="362"/>
      <c r="L229" s="362" t="str">
        <f>LEFT(B232,3)</f>
        <v>陣内か</v>
      </c>
      <c r="M229" s="362"/>
      <c r="N229" s="362"/>
      <c r="O229" s="362"/>
      <c r="P229" s="362" t="s">
        <v>102</v>
      </c>
      <c r="Q229" s="362"/>
      <c r="R229" s="350" t="s">
        <v>1</v>
      </c>
      <c r="S229" s="351"/>
      <c r="T229" s="362" t="s">
        <v>103</v>
      </c>
      <c r="U229" s="362"/>
      <c r="AA229" s="84"/>
      <c r="AB229" s="182"/>
      <c r="AC229" s="84"/>
      <c r="AD229" s="182"/>
      <c r="AE229" s="84"/>
      <c r="AF229" s="84"/>
      <c r="AG229" s="84"/>
      <c r="AH229" s="84"/>
      <c r="AI229" s="215"/>
      <c r="AJ229" s="84"/>
      <c r="AK229" s="84"/>
      <c r="AL229" s="84"/>
      <c r="AM229" s="84"/>
    </row>
    <row r="230" spans="1:39" ht="23.25" customHeight="1" thickBot="1">
      <c r="A230" s="77">
        <f>A227+1</f>
        <v>35</v>
      </c>
      <c r="B230" s="73" t="str">
        <f>IF(A230="","",VLOOKUP(A230,データ!$G$5:$I$106,2,FALSE))</f>
        <v>鳥越　まゆ</v>
      </c>
      <c r="C230" s="74" t="str">
        <f>IF(A230="","",VLOOKUP(A230,データ!$G$5:$I$106,3,FALSE))</f>
        <v>清武Ｊｒ</v>
      </c>
      <c r="D230" s="352"/>
      <c r="E230" s="358"/>
      <c r="F230" s="358"/>
      <c r="G230" s="359"/>
      <c r="H230" s="197" t="str">
        <f>IF(I230="","",IF(I230&gt;J230,"○","●"))</f>
        <v>○</v>
      </c>
      <c r="I230" s="48">
        <v>6</v>
      </c>
      <c r="J230" s="71">
        <v>4</v>
      </c>
      <c r="K230" s="71"/>
      <c r="L230" s="197" t="str">
        <f>IF(M230="","",IF(M230&gt;N230,"○","●"))</f>
        <v>○</v>
      </c>
      <c r="M230" s="48">
        <v>6</v>
      </c>
      <c r="N230" s="71">
        <v>2</v>
      </c>
      <c r="O230" s="71"/>
      <c r="P230" s="69">
        <f>IF(H230="","",COUNTIF(D230:O230,"○"))</f>
        <v>2</v>
      </c>
      <c r="Q230" s="70">
        <f>IF(H230="","",COUNTIF(D230:O230,"●"))</f>
        <v>0</v>
      </c>
      <c r="R230" s="360">
        <f>IF(I230="","",(I230+M230)/(I230+J230+M230+N230)+P230)</f>
        <v>2.6666666666666665</v>
      </c>
      <c r="S230" s="361"/>
      <c r="T230" s="362">
        <f>IF(R230="","",RANK(R230,R230:S232))</f>
        <v>1</v>
      </c>
      <c r="U230" s="362"/>
      <c r="V230" s="198"/>
      <c r="W230" s="164"/>
      <c r="X230" s="164"/>
      <c r="Y230" s="164"/>
      <c r="Z230" s="159" t="str">
        <f>B230</f>
        <v>鳥越　まゆ</v>
      </c>
      <c r="AA230" s="180"/>
      <c r="AB230" s="183"/>
      <c r="AC230" s="84"/>
      <c r="AD230" s="182"/>
      <c r="AE230" s="84"/>
      <c r="AF230" s="84"/>
      <c r="AG230" s="84"/>
      <c r="AH230" s="84"/>
      <c r="AI230" s="215"/>
      <c r="AJ230" s="84"/>
      <c r="AK230" s="84"/>
      <c r="AL230" s="84"/>
      <c r="AM230" s="84"/>
    </row>
    <row r="231" spans="1:39" ht="23.25" customHeight="1" thickTop="1">
      <c r="A231" s="77">
        <f>A230+1</f>
        <v>36</v>
      </c>
      <c r="B231" s="73" t="str">
        <f>IF(A231="","",VLOOKUP(A231,データ!$G$5:$I$106,2,FALSE))</f>
        <v>當瀬　美夏</v>
      </c>
      <c r="C231" s="74" t="str">
        <f>IF(A231="","",VLOOKUP(A231,データ!$G$5:$I$106,3,FALSE))</f>
        <v>小林Ｊｒ</v>
      </c>
      <c r="D231" s="199" t="str">
        <f>IF(H230="","",IF(H230="○","●","○"))</f>
        <v>●</v>
      </c>
      <c r="E231" s="69">
        <f>IF(J230="","",J230)</f>
        <v>4</v>
      </c>
      <c r="F231" s="70">
        <f>IF(I230="","",I230)</f>
        <v>6</v>
      </c>
      <c r="G231" s="131">
        <f>IF(K230="","",K230)</f>
      </c>
      <c r="H231" s="357"/>
      <c r="I231" s="358"/>
      <c r="J231" s="358"/>
      <c r="K231" s="359"/>
      <c r="L231" s="158" t="str">
        <f>IF(M231="","",IF(M231&gt;N231,"○","●"))</f>
        <v>●</v>
      </c>
      <c r="M231" s="69">
        <v>1</v>
      </c>
      <c r="N231" s="70">
        <v>6</v>
      </c>
      <c r="O231" s="70"/>
      <c r="P231" s="69">
        <f>IF(D231="","",COUNTIF(D231:O231,"○"))</f>
        <v>0</v>
      </c>
      <c r="Q231" s="70">
        <f>IF(D231="","",COUNTIF(D231:O231,"●"))</f>
        <v>2</v>
      </c>
      <c r="R231" s="360">
        <f>IF(E231="","",(E231+M231)/(E231+F231+M231+N231)+P231)</f>
        <v>0.29411764705882354</v>
      </c>
      <c r="S231" s="361"/>
      <c r="T231" s="362">
        <f>IF(R231="","",RANK(R231,R230:S232))</f>
        <v>3</v>
      </c>
      <c r="U231" s="362"/>
      <c r="X231" s="204"/>
      <c r="AA231" s="84"/>
      <c r="AB231" s="84"/>
      <c r="AC231" s="84"/>
      <c r="AD231" s="182"/>
      <c r="AE231" s="84"/>
      <c r="AF231" s="84"/>
      <c r="AG231" s="84"/>
      <c r="AH231" s="84"/>
      <c r="AI231" s="215"/>
      <c r="AJ231" s="84"/>
      <c r="AK231" s="84"/>
      <c r="AL231" s="84"/>
      <c r="AM231" s="84"/>
    </row>
    <row r="232" spans="1:39" ht="23.25" customHeight="1">
      <c r="A232" s="77">
        <f>A231+1</f>
        <v>37</v>
      </c>
      <c r="B232" s="47" t="str">
        <f>IF(A232="","",VLOOKUP(A232,データ!$G$5:$I$106,2,FALSE))</f>
        <v>陣内かな絵</v>
      </c>
      <c r="C232" s="74" t="str">
        <f>IF(A232="","",VLOOKUP(A232,データ!$G$5:$I$106,3,FALSE))</f>
        <v>チーム村雲</v>
      </c>
      <c r="D232" s="199" t="str">
        <f>IF(L230="","",IF(L230="○","●","○"))</f>
        <v>●</v>
      </c>
      <c r="E232" s="69">
        <f>IF(N230="","",N230)</f>
        <v>2</v>
      </c>
      <c r="F232" s="70">
        <f>IF(M230="","",M230)</f>
        <v>6</v>
      </c>
      <c r="G232" s="131">
        <f>IF(O230="","",O230)</f>
      </c>
      <c r="H232" s="200" t="str">
        <f>IF(L231="","",IF(L231="○","●","○"))</f>
        <v>○</v>
      </c>
      <c r="I232" s="69">
        <f>IF(N231="","",N231)</f>
        <v>6</v>
      </c>
      <c r="J232" s="70">
        <f>IF(M231="","",M231)</f>
        <v>1</v>
      </c>
      <c r="K232" s="131">
        <f>IF(O231="","",O231)</f>
      </c>
      <c r="L232" s="357"/>
      <c r="M232" s="358"/>
      <c r="N232" s="358"/>
      <c r="O232" s="359"/>
      <c r="P232" s="69">
        <f>IF(D232="","",COUNTIF(D232:O232,"○"))</f>
        <v>1</v>
      </c>
      <c r="Q232" s="70">
        <f>IF(D232="","",COUNTIF(D232:O232,"●"))</f>
        <v>1</v>
      </c>
      <c r="R232" s="360">
        <f>IF(E232="","",(E232+I232)/(E232+F232+I232+J232)+P232)</f>
        <v>1.5333333333333332</v>
      </c>
      <c r="S232" s="361"/>
      <c r="T232" s="362">
        <f>IF(R232="","",RANK(R232,R230:S232))</f>
        <v>2</v>
      </c>
      <c r="U232" s="362"/>
      <c r="AA232" s="84"/>
      <c r="AB232" s="84"/>
      <c r="AC232" s="84"/>
      <c r="AD232" s="182"/>
      <c r="AE232" s="84"/>
      <c r="AF232" s="84"/>
      <c r="AG232" s="84"/>
      <c r="AH232" s="84"/>
      <c r="AI232" s="215"/>
      <c r="AJ232" s="84"/>
      <c r="AK232" s="84"/>
      <c r="AL232" s="84"/>
      <c r="AM232" s="84"/>
    </row>
    <row r="233" spans="14:39" ht="23.25" customHeight="1" thickBot="1">
      <c r="N233" s="396"/>
      <c r="O233" s="396"/>
      <c r="P233" s="396"/>
      <c r="Q233" s="396"/>
      <c r="R233" s="396"/>
      <c r="S233" s="397"/>
      <c r="T233" s="396"/>
      <c r="U233" s="396"/>
      <c r="Z233" s="83"/>
      <c r="AA233" s="84"/>
      <c r="AB233" s="84"/>
      <c r="AC233" s="84"/>
      <c r="AD233" s="182"/>
      <c r="AE233" s="223">
        <v>4</v>
      </c>
      <c r="AF233" s="216"/>
      <c r="AG233" s="216"/>
      <c r="AH233" s="216"/>
      <c r="AI233" s="222"/>
      <c r="AJ233" s="84"/>
      <c r="AK233" s="84"/>
      <c r="AL233" s="84"/>
      <c r="AM233" s="84"/>
    </row>
    <row r="234" spans="1:39" ht="23.25" customHeight="1" thickTop="1">
      <c r="A234" s="82" t="s">
        <v>31</v>
      </c>
      <c r="B234" s="72" t="s">
        <v>86</v>
      </c>
      <c r="C234" s="82" t="s">
        <v>0</v>
      </c>
      <c r="D234" s="353" t="str">
        <f>LEFT(B235,3)</f>
        <v>二宮　</v>
      </c>
      <c r="E234" s="351"/>
      <c r="F234" s="351"/>
      <c r="G234" s="362"/>
      <c r="H234" s="351" t="str">
        <f>LEFT(B236,3)</f>
        <v>今村　</v>
      </c>
      <c r="I234" s="351"/>
      <c r="J234" s="351"/>
      <c r="K234" s="362"/>
      <c r="L234" s="362" t="str">
        <f>LEFT(B237,3)</f>
        <v>余野木</v>
      </c>
      <c r="M234" s="362"/>
      <c r="N234" s="362"/>
      <c r="O234" s="362"/>
      <c r="P234" s="362" t="s">
        <v>102</v>
      </c>
      <c r="Q234" s="362"/>
      <c r="R234" s="350" t="s">
        <v>1</v>
      </c>
      <c r="S234" s="351"/>
      <c r="T234" s="362" t="s">
        <v>103</v>
      </c>
      <c r="U234" s="362"/>
      <c r="Z234" s="83"/>
      <c r="AA234" s="84"/>
      <c r="AB234" s="84"/>
      <c r="AC234" s="84"/>
      <c r="AD234" s="215"/>
      <c r="AE234" s="218">
        <v>6</v>
      </c>
      <c r="AF234" s="84" t="str">
        <f>AD239</f>
        <v>余野木　満里乃</v>
      </c>
      <c r="AG234" s="84"/>
      <c r="AH234" s="84"/>
      <c r="AI234" s="84"/>
      <c r="AJ234" s="84"/>
      <c r="AK234" s="84"/>
      <c r="AL234" s="84"/>
      <c r="AM234" s="84"/>
    </row>
    <row r="235" spans="1:39" ht="23.25" customHeight="1" thickBot="1">
      <c r="A235" s="77">
        <f>A232+1</f>
        <v>38</v>
      </c>
      <c r="B235" s="73" t="str">
        <f>IF(A235="","",VLOOKUP(A235,データ!$G$5:$I$106,2,FALSE))</f>
        <v>二宮　沙織</v>
      </c>
      <c r="C235" s="74" t="str">
        <f>IF(A235="","",VLOOKUP(A235,データ!$G$5:$I$106,3,FALSE))</f>
        <v>日向学院</v>
      </c>
      <c r="D235" s="352"/>
      <c r="E235" s="358"/>
      <c r="F235" s="358"/>
      <c r="G235" s="359"/>
      <c r="H235" s="197" t="str">
        <f>IF(I235="","",IF(I235&gt;J235,"○","●"))</f>
        <v>●</v>
      </c>
      <c r="I235" s="48">
        <v>6</v>
      </c>
      <c r="J235" s="71">
        <v>7</v>
      </c>
      <c r="K235" s="71"/>
      <c r="L235" s="197" t="str">
        <f>IF(M235="","",IF(M235&gt;N235,"○","●"))</f>
        <v>●</v>
      </c>
      <c r="M235" s="48">
        <v>4</v>
      </c>
      <c r="N235" s="71">
        <v>6</v>
      </c>
      <c r="O235" s="71"/>
      <c r="P235" s="69">
        <f>IF(H235="","",COUNTIF(D235:O235,"○"))</f>
        <v>0</v>
      </c>
      <c r="Q235" s="70">
        <f>IF(H235="","",COUNTIF(D235:O235,"●"))</f>
        <v>2</v>
      </c>
      <c r="R235" s="360">
        <f>IF(I235="","",(I235+M235)/(I235+J235+M235+N235)+P235)</f>
        <v>0.43478260869565216</v>
      </c>
      <c r="S235" s="361"/>
      <c r="T235" s="362">
        <f>IF(R235="","",RANK(R235,R235:S237))</f>
        <v>3</v>
      </c>
      <c r="U235" s="362"/>
      <c r="V235" s="198"/>
      <c r="W235" s="164"/>
      <c r="X235" s="164"/>
      <c r="Y235" s="164"/>
      <c r="Z235" s="159" t="str">
        <f>B237</f>
        <v>余野木　満里乃</v>
      </c>
      <c r="AA235" s="84"/>
      <c r="AB235" s="84"/>
      <c r="AC235" s="84"/>
      <c r="AD235" s="215"/>
      <c r="AE235" s="84"/>
      <c r="AF235" s="84"/>
      <c r="AG235" s="84"/>
      <c r="AH235" s="84"/>
      <c r="AI235" s="84"/>
      <c r="AJ235" s="84"/>
      <c r="AK235" s="84"/>
      <c r="AL235" s="84"/>
      <c r="AM235" s="84"/>
    </row>
    <row r="236" spans="1:39" ht="23.25" customHeight="1" thickTop="1">
      <c r="A236" s="77">
        <f>A235+1</f>
        <v>39</v>
      </c>
      <c r="B236" s="73" t="str">
        <f>IF(A236="","",VLOOKUP(A236,データ!$G$5:$I$106,2,FALSE))</f>
        <v>今村　　美佑</v>
      </c>
      <c r="C236" s="74" t="str">
        <f>IF(A236="","",VLOOKUP(A236,データ!$G$5:$I$106,3,FALSE))</f>
        <v>清武Jr</v>
      </c>
      <c r="D236" s="199" t="str">
        <f>IF(H235="","",IF(H235="○","●","○"))</f>
        <v>○</v>
      </c>
      <c r="E236" s="69">
        <f>IF(J235="","",J235)</f>
        <v>7</v>
      </c>
      <c r="F236" s="70">
        <f>IF(I235="","",I235)</f>
        <v>6</v>
      </c>
      <c r="G236" s="131">
        <f>IF(K235="","",K235)</f>
      </c>
      <c r="H236" s="357"/>
      <c r="I236" s="358"/>
      <c r="J236" s="358"/>
      <c r="K236" s="359"/>
      <c r="L236" s="158" t="str">
        <f>IF(M236="","",IF(M236&gt;N236,"○","●"))</f>
        <v>●</v>
      </c>
      <c r="M236" s="69">
        <v>3</v>
      </c>
      <c r="N236" s="70">
        <v>6</v>
      </c>
      <c r="O236" s="70"/>
      <c r="P236" s="69">
        <f>IF(D236="","",COUNTIF(D236:O236,"○"))</f>
        <v>1</v>
      </c>
      <c r="Q236" s="70">
        <f>IF(D236="","",COUNTIF(D236:O236,"●"))</f>
        <v>1</v>
      </c>
      <c r="R236" s="360">
        <f>IF(E236="","",(E236+M236)/(E236+F236+M236+N236)+P236)</f>
        <v>1.4545454545454546</v>
      </c>
      <c r="S236" s="361"/>
      <c r="T236" s="362">
        <f>IF(R236="","",RANK(R236,R235:S237))</f>
        <v>2</v>
      </c>
      <c r="U236" s="362"/>
      <c r="X236" s="204"/>
      <c r="Z236" s="160"/>
      <c r="AA236" s="213"/>
      <c r="AB236" s="214"/>
      <c r="AC236" s="84"/>
      <c r="AD236" s="215"/>
      <c r="AE236" s="84"/>
      <c r="AF236" s="84"/>
      <c r="AG236" s="84"/>
      <c r="AH236" s="84"/>
      <c r="AI236" s="84"/>
      <c r="AJ236" s="84"/>
      <c r="AK236" s="84"/>
      <c r="AL236" s="84"/>
      <c r="AM236" s="84"/>
    </row>
    <row r="237" spans="1:39" ht="23.25" customHeight="1">
      <c r="A237" s="77">
        <f>A236+1</f>
        <v>40</v>
      </c>
      <c r="B237" s="47" t="str">
        <f>IF(A237="","",VLOOKUP(A237,データ!$G$5:$I$106,2,FALSE))</f>
        <v>余野木　満里乃</v>
      </c>
      <c r="C237" s="74" t="str">
        <f>IF(A237="","",VLOOKUP(A237,データ!$G$5:$I$106,3,FALSE))</f>
        <v>ルネサンス</v>
      </c>
      <c r="D237" s="199" t="str">
        <f>IF(L235="","",IF(L235="○","●","○"))</f>
        <v>○</v>
      </c>
      <c r="E237" s="69">
        <f>IF(N235="","",N235)</f>
        <v>6</v>
      </c>
      <c r="F237" s="70">
        <f>IF(M235="","",M235)</f>
        <v>4</v>
      </c>
      <c r="G237" s="131">
        <f>IF(O235="","",O235)</f>
      </c>
      <c r="H237" s="200" t="str">
        <f>IF(L236="","",IF(L236="○","●","○"))</f>
        <v>○</v>
      </c>
      <c r="I237" s="69">
        <f>IF(N236="","",N236)</f>
        <v>6</v>
      </c>
      <c r="J237" s="70">
        <f>IF(M236="","",M236)</f>
        <v>3</v>
      </c>
      <c r="K237" s="131">
        <f>IF(O236="","",O236)</f>
      </c>
      <c r="L237" s="357"/>
      <c r="M237" s="358"/>
      <c r="N237" s="358"/>
      <c r="O237" s="359"/>
      <c r="P237" s="69">
        <f>IF(D237="","",COUNTIF(D237:O237,"○"))</f>
        <v>2</v>
      </c>
      <c r="Q237" s="70">
        <f>IF(D237="","",COUNTIF(D237:O237,"●"))</f>
        <v>0</v>
      </c>
      <c r="R237" s="360">
        <f>IF(E237="","",(E237+I237)/(E237+F237+I237+J237)+P237)</f>
        <v>2.6315789473684212</v>
      </c>
      <c r="S237" s="361"/>
      <c r="T237" s="362">
        <f>IF(R237="","",RANK(R237,R235:S237))</f>
        <v>1</v>
      </c>
      <c r="U237" s="362"/>
      <c r="V237" s="204"/>
      <c r="Z237" s="83"/>
      <c r="AA237" s="84"/>
      <c r="AB237" s="215"/>
      <c r="AC237" s="84"/>
      <c r="AD237" s="215"/>
      <c r="AE237" s="84"/>
      <c r="AF237" s="84"/>
      <c r="AG237" s="84"/>
      <c r="AH237" s="84"/>
      <c r="AI237" s="84"/>
      <c r="AJ237" s="84"/>
      <c r="AK237" s="84"/>
      <c r="AL237" s="84"/>
      <c r="AM237" s="84"/>
    </row>
    <row r="238" spans="14:39" ht="23.25" customHeight="1" thickBot="1">
      <c r="N238" s="396"/>
      <c r="O238" s="396"/>
      <c r="P238" s="396"/>
      <c r="Q238" s="396"/>
      <c r="R238" s="396"/>
      <c r="S238" s="397"/>
      <c r="T238" s="396"/>
      <c r="U238" s="396"/>
      <c r="AA238" s="84"/>
      <c r="AB238" s="215"/>
      <c r="AC238" s="223">
        <v>6</v>
      </c>
      <c r="AD238" s="222"/>
      <c r="AE238" s="84"/>
      <c r="AF238" s="84"/>
      <c r="AG238" s="84"/>
      <c r="AH238" s="84"/>
      <c r="AI238" s="84"/>
      <c r="AJ238" s="84"/>
      <c r="AK238" s="84"/>
      <c r="AL238" s="84"/>
      <c r="AM238" s="84"/>
    </row>
    <row r="239" spans="1:39" ht="23.25" customHeight="1" thickTop="1">
      <c r="A239" s="82" t="s">
        <v>432</v>
      </c>
      <c r="B239" s="72" t="s">
        <v>86</v>
      </c>
      <c r="C239" s="82" t="s">
        <v>0</v>
      </c>
      <c r="D239" s="353" t="str">
        <f>LEFT(B240,3)</f>
        <v>日髙瑠</v>
      </c>
      <c r="E239" s="351"/>
      <c r="F239" s="351"/>
      <c r="G239" s="362"/>
      <c r="H239" s="351" t="str">
        <f>LEFT(B241,3)</f>
        <v>中村　</v>
      </c>
      <c r="I239" s="351"/>
      <c r="J239" s="351"/>
      <c r="K239" s="362"/>
      <c r="L239" s="362" t="str">
        <f>LEFT(B242,3)</f>
        <v>平　井</v>
      </c>
      <c r="M239" s="362"/>
      <c r="N239" s="362"/>
      <c r="O239" s="362"/>
      <c r="P239" s="350" t="str">
        <f>LEFT(B243,3)</f>
        <v>比江島</v>
      </c>
      <c r="Q239" s="409"/>
      <c r="R239" s="409"/>
      <c r="S239" s="351"/>
      <c r="T239" s="362" t="s">
        <v>102</v>
      </c>
      <c r="U239" s="362"/>
      <c r="V239" s="350" t="s">
        <v>1</v>
      </c>
      <c r="W239" s="351"/>
      <c r="X239" s="362" t="s">
        <v>103</v>
      </c>
      <c r="Y239" s="362"/>
      <c r="Z239" s="83"/>
      <c r="AA239" s="84"/>
      <c r="AB239" s="182"/>
      <c r="AC239" s="218">
        <v>3</v>
      </c>
      <c r="AD239" s="84" t="str">
        <f>Z235</f>
        <v>余野木　満里乃</v>
      </c>
      <c r="AE239" s="84"/>
      <c r="AF239" s="84"/>
      <c r="AG239" s="84"/>
      <c r="AH239" s="84"/>
      <c r="AI239" s="84"/>
      <c r="AJ239" s="84"/>
      <c r="AK239" s="84"/>
      <c r="AL239" s="84"/>
      <c r="AM239" s="84"/>
    </row>
    <row r="240" spans="1:39" ht="23.25" customHeight="1" thickBot="1">
      <c r="A240" s="77">
        <v>41</v>
      </c>
      <c r="B240" s="73" t="str">
        <f>IF(A240="","",VLOOKUP(A240,データ!$G$5:$I$106,2,FALSE))</f>
        <v>日髙瑠璃佳</v>
      </c>
      <c r="C240" s="74" t="str">
        <f>IF(A240="","",VLOOKUP(A240,データ!$G$5:$I$106,3,FALSE))</f>
        <v>三財中</v>
      </c>
      <c r="D240" s="408"/>
      <c r="E240" s="402"/>
      <c r="F240" s="402"/>
      <c r="G240" s="403"/>
      <c r="H240" s="75" t="str">
        <f>IF(I240="","",IF(I240&gt;J240,"○","●"))</f>
        <v>○</v>
      </c>
      <c r="I240" s="48">
        <v>6</v>
      </c>
      <c r="J240" s="71">
        <v>0</v>
      </c>
      <c r="K240" s="75"/>
      <c r="L240" s="75" t="str">
        <f>IF(M240="","",IF(M240&gt;N240,"○","●"))</f>
        <v>●</v>
      </c>
      <c r="M240" s="48">
        <v>4</v>
      </c>
      <c r="N240" s="71">
        <v>6</v>
      </c>
      <c r="O240" s="75"/>
      <c r="P240" s="75" t="str">
        <f>IF(Q240="","",IF(Q240&gt;R240,"○","●"))</f>
        <v>●</v>
      </c>
      <c r="Q240" s="48">
        <v>6</v>
      </c>
      <c r="R240" s="71">
        <v>7</v>
      </c>
      <c r="S240" s="75"/>
      <c r="T240" s="48">
        <f>IF(H240="","",COUNTIF(D240:S240,"○"))</f>
        <v>1</v>
      </c>
      <c r="U240" s="71">
        <f>IF(H240="","",COUNTIF(D240:S240,"●"))</f>
        <v>2</v>
      </c>
      <c r="V240" s="404">
        <f>IF(I240="","",(I240+M240+Q240)/(I240+J240+M240+N240+Q240+R240)+T240)</f>
        <v>1.5517241379310345</v>
      </c>
      <c r="W240" s="405"/>
      <c r="X240" s="406">
        <f>IF(V240="","",RANK(V240,V240:W243))</f>
        <v>3</v>
      </c>
      <c r="Y240" s="407"/>
      <c r="Z240" s="206" t="str">
        <f>B243</f>
        <v>比江島　明日香</v>
      </c>
      <c r="AA240" s="180"/>
      <c r="AB240" s="183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</row>
    <row r="241" spans="1:39" ht="23.25" customHeight="1" thickTop="1">
      <c r="A241" s="77">
        <v>42</v>
      </c>
      <c r="B241" s="73" t="str">
        <f>IF(A241="","",VLOOKUP(A241,データ!$G$5:$I$106,2,FALSE))</f>
        <v>中村　愛</v>
      </c>
      <c r="C241" s="74" t="str">
        <f>IF(A241="","",VLOOKUP(A241,データ!$G$5:$I$106,3,FALSE))</f>
        <v>日向学院</v>
      </c>
      <c r="D241" s="76" t="str">
        <f>IF(H240="","",IF(H240="○","●","○"))</f>
        <v>●</v>
      </c>
      <c r="E241" s="48">
        <f>IF(J240="","",J240)</f>
        <v>0</v>
      </c>
      <c r="F241" s="71">
        <f>IF(I240="","",I240)</f>
        <v>6</v>
      </c>
      <c r="G241" s="75">
        <f>IF(K240="","",K240)</f>
      </c>
      <c r="H241" s="401"/>
      <c r="I241" s="402"/>
      <c r="J241" s="402"/>
      <c r="K241" s="403"/>
      <c r="L241" s="75" t="str">
        <f>IF(M241="","",IF(M241&gt;N241,"○","●"))</f>
        <v>●</v>
      </c>
      <c r="M241" s="48">
        <v>1</v>
      </c>
      <c r="N241" s="71">
        <v>6</v>
      </c>
      <c r="O241" s="75"/>
      <c r="P241" s="75" t="str">
        <f>IF(Q241="","",IF(Q241&gt;R241,"○","●"))</f>
        <v>●</v>
      </c>
      <c r="Q241" s="48">
        <v>2</v>
      </c>
      <c r="R241" s="71">
        <v>6</v>
      </c>
      <c r="S241" s="75"/>
      <c r="T241" s="48">
        <f>IF(D241="","",COUNTIF(D241:S241,"○"))</f>
        <v>0</v>
      </c>
      <c r="U241" s="71">
        <f>IF(D241="","",COUNTIF(D241:S241,"●"))</f>
        <v>3</v>
      </c>
      <c r="V241" s="404">
        <f>IF(E241="","",(E241+M241+Q241)/(E241+F241+M241+N241+Q241+R241)+T241)</f>
        <v>0.14285714285714285</v>
      </c>
      <c r="W241" s="405"/>
      <c r="X241" s="406">
        <f>IF(V241="","",RANK(V241,V240:W243))</f>
        <v>4</v>
      </c>
      <c r="Y241" s="407"/>
      <c r="Z241" s="83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</row>
    <row r="242" spans="1:26" ht="23.25" customHeight="1">
      <c r="A242" s="77">
        <v>43</v>
      </c>
      <c r="B242" s="73" t="str">
        <f>IF(A242="","",VLOOKUP(A242,データ!$G$5:$I$106,2,FALSE))</f>
        <v>平　井　瑠璃佳</v>
      </c>
      <c r="C242" s="74" t="str">
        <f>IF(A242="","",VLOOKUP(A242,データ!$G$5:$I$106,3,FALSE))</f>
        <v>日南ＴＣジュニア</v>
      </c>
      <c r="D242" s="76" t="str">
        <f>IF(L240="","",IF(L240="○","●","○"))</f>
        <v>○</v>
      </c>
      <c r="E242" s="69">
        <f>IF(N240="","",N240)</f>
        <v>6</v>
      </c>
      <c r="F242" s="70">
        <f>IF(M240="","",M240)</f>
        <v>4</v>
      </c>
      <c r="G242" s="77">
        <f>IF(O240="","",O240)</f>
      </c>
      <c r="H242" s="77" t="str">
        <f>IF(L241="","",IF(L241="○","●","○"))</f>
        <v>○</v>
      </c>
      <c r="I242" s="69">
        <f>IF(N241="","",N241)</f>
        <v>6</v>
      </c>
      <c r="J242" s="70">
        <f>IF(M241="","",M241)</f>
        <v>1</v>
      </c>
      <c r="K242" s="75">
        <f>IF(O241="","",O241)</f>
      </c>
      <c r="L242" s="401"/>
      <c r="M242" s="402"/>
      <c r="N242" s="402"/>
      <c r="O242" s="403"/>
      <c r="P242" s="75" t="str">
        <f>IF(Q242="","",IF(Q242&gt;R242,"○","●"))</f>
        <v>●</v>
      </c>
      <c r="Q242" s="48">
        <v>1</v>
      </c>
      <c r="R242" s="71">
        <v>6</v>
      </c>
      <c r="S242" s="75"/>
      <c r="T242" s="48">
        <f>IF(D242="","",COUNTIF(D242:S242,"○"))</f>
        <v>2</v>
      </c>
      <c r="U242" s="71">
        <f>IF(D242="","",COUNTIF(D242:S242,"●"))</f>
        <v>1</v>
      </c>
      <c r="V242" s="404">
        <f>IF(E242="","",(E242+I242+Q242)/(E242+F242+I242+J242+Q242+R242)+T242)</f>
        <v>2.5416666666666665</v>
      </c>
      <c r="W242" s="405"/>
      <c r="X242" s="406">
        <f>IF(V242="","",RANK(V242,V240:W243))</f>
        <v>2</v>
      </c>
      <c r="Y242" s="407"/>
      <c r="Z242" s="83"/>
    </row>
    <row r="243" spans="1:26" ht="23.25" customHeight="1">
      <c r="A243" s="77">
        <v>44</v>
      </c>
      <c r="B243" s="47" t="str">
        <f>IF(A243="","",VLOOKUP(A243,データ!$G$5:$I$106,2,FALSE))</f>
        <v>比江島　明日香</v>
      </c>
      <c r="C243" s="74" t="str">
        <f>IF(A243="","",VLOOKUP(A243,データ!$G$5:$I$106,3,FALSE))</f>
        <v>新富Jr</v>
      </c>
      <c r="D243" s="78" t="str">
        <f>IF(P240="","",IF(P240="○","●","○"))</f>
        <v>○</v>
      </c>
      <c r="E243" s="79">
        <f>IF(R240="","",R240)</f>
        <v>7</v>
      </c>
      <c r="F243" s="80">
        <f>IF(Q240="","",Q240)</f>
        <v>6</v>
      </c>
      <c r="G243" s="81">
        <f>IF(S240="","",S240)</f>
      </c>
      <c r="H243" s="81" t="str">
        <f>IF(P241="","",IF(P241="○","●","○"))</f>
        <v>○</v>
      </c>
      <c r="I243" s="79">
        <f>IF(R241="","",R241)</f>
        <v>6</v>
      </c>
      <c r="J243" s="80">
        <f>IF(Q241="","",Q241)</f>
        <v>2</v>
      </c>
      <c r="K243" s="77">
        <f>IF(S241="","",S241)</f>
      </c>
      <c r="L243" s="77" t="str">
        <f>IF(P242="","",IF(P242="○","●","○"))</f>
        <v>○</v>
      </c>
      <c r="M243" s="69">
        <f>IF(R242="","",R242)</f>
        <v>6</v>
      </c>
      <c r="N243" s="70">
        <f>IF(Q242="","",Q242)</f>
        <v>1</v>
      </c>
      <c r="O243" s="77">
        <f>IF(S242="","",S242)</f>
      </c>
      <c r="P243" s="357"/>
      <c r="Q243" s="358"/>
      <c r="R243" s="358"/>
      <c r="S243" s="359"/>
      <c r="T243" s="69">
        <f>IF(D243="","",COUNTIF(D243:S243,"○"))</f>
        <v>3</v>
      </c>
      <c r="U243" s="70">
        <f>IF(D243="","",COUNTIF(D243:S243,"●"))</f>
        <v>0</v>
      </c>
      <c r="V243" s="399">
        <f>IF(E243="","",(E243+I243+M243)/(E243+F243+I243+J243+M243+N243)+T243)</f>
        <v>3.678571428571429</v>
      </c>
      <c r="W243" s="400"/>
      <c r="X243" s="350">
        <f>IF(V243="","",RANK(V243,V240:W243))</f>
        <v>1</v>
      </c>
      <c r="Y243" s="351"/>
      <c r="Z243" s="83"/>
    </row>
    <row r="244" spans="1:26" ht="13.5" customHeight="1">
      <c r="A244" s="83"/>
      <c r="B244" s="154"/>
      <c r="C244" s="26"/>
      <c r="V244" s="349"/>
      <c r="W244" s="349"/>
      <c r="Z244" s="83"/>
    </row>
    <row r="245" ht="23.25" customHeight="1"/>
  </sheetData>
  <mergeCells count="793">
    <mergeCell ref="L242:O242"/>
    <mergeCell ref="V242:W242"/>
    <mergeCell ref="X242:Y242"/>
    <mergeCell ref="V243:W243"/>
    <mergeCell ref="X243:Y243"/>
    <mergeCell ref="V240:W240"/>
    <mergeCell ref="X240:Y240"/>
    <mergeCell ref="V241:W241"/>
    <mergeCell ref="X241:Y241"/>
    <mergeCell ref="D198:G198"/>
    <mergeCell ref="H197:K197"/>
    <mergeCell ref="V239:W239"/>
    <mergeCell ref="X239:Y239"/>
    <mergeCell ref="R200:S200"/>
    <mergeCell ref="H202:K202"/>
    <mergeCell ref="R202:S202"/>
    <mergeCell ref="T202:U202"/>
    <mergeCell ref="T200:U200"/>
    <mergeCell ref="R203:S203"/>
    <mergeCell ref="D197:G197"/>
    <mergeCell ref="L197:O197"/>
    <mergeCell ref="P197:Q197"/>
    <mergeCell ref="R197:S197"/>
    <mergeCell ref="D192:G192"/>
    <mergeCell ref="L192:O192"/>
    <mergeCell ref="P192:Q192"/>
    <mergeCell ref="D193:G193"/>
    <mergeCell ref="H192:K192"/>
    <mergeCell ref="H189:K189"/>
    <mergeCell ref="R189:S189"/>
    <mergeCell ref="T189:U189"/>
    <mergeCell ref="P128:Q128"/>
    <mergeCell ref="R128:S128"/>
    <mergeCell ref="R129:S129"/>
    <mergeCell ref="T129:U129"/>
    <mergeCell ref="R130:S130"/>
    <mergeCell ref="S181:U181"/>
    <mergeCell ref="V175:W175"/>
    <mergeCell ref="X175:Y175"/>
    <mergeCell ref="N176:R176"/>
    <mergeCell ref="S176:U176"/>
    <mergeCell ref="P175:S175"/>
    <mergeCell ref="V173:W173"/>
    <mergeCell ref="X173:Y173"/>
    <mergeCell ref="L174:O174"/>
    <mergeCell ref="V174:W174"/>
    <mergeCell ref="X174:Y174"/>
    <mergeCell ref="D172:G172"/>
    <mergeCell ref="V172:W172"/>
    <mergeCell ref="X172:Y172"/>
    <mergeCell ref="D171:G171"/>
    <mergeCell ref="H171:K171"/>
    <mergeCell ref="L171:O171"/>
    <mergeCell ref="P171:S171"/>
    <mergeCell ref="V171:W171"/>
    <mergeCell ref="X171:Y171"/>
    <mergeCell ref="P47:Q47"/>
    <mergeCell ref="R47:S47"/>
    <mergeCell ref="R61:S61"/>
    <mergeCell ref="R64:S64"/>
    <mergeCell ref="N62:R62"/>
    <mergeCell ref="L53:O53"/>
    <mergeCell ref="S51:U51"/>
    <mergeCell ref="L61:O61"/>
    <mergeCell ref="R53:S53"/>
    <mergeCell ref="T59:U59"/>
    <mergeCell ref="R48:S48"/>
    <mergeCell ref="T44:U44"/>
    <mergeCell ref="S46:U46"/>
    <mergeCell ref="T29:U29"/>
    <mergeCell ref="T30:U30"/>
    <mergeCell ref="R32:S32"/>
    <mergeCell ref="L37:O37"/>
    <mergeCell ref="S28:U28"/>
    <mergeCell ref="R30:S30"/>
    <mergeCell ref="S33:U33"/>
    <mergeCell ref="R37:S37"/>
    <mergeCell ref="T37:U37"/>
    <mergeCell ref="R31:S31"/>
    <mergeCell ref="T31:U31"/>
    <mergeCell ref="N28:R28"/>
    <mergeCell ref="L180:O180"/>
    <mergeCell ref="T104:U104"/>
    <mergeCell ref="R104:S104"/>
    <mergeCell ref="T106:U106"/>
    <mergeCell ref="R107:S107"/>
    <mergeCell ref="T111:U111"/>
    <mergeCell ref="V43:W43"/>
    <mergeCell ref="X43:Y43"/>
    <mergeCell ref="D203:G203"/>
    <mergeCell ref="D202:G202"/>
    <mergeCell ref="L202:O202"/>
    <mergeCell ref="P202:Q202"/>
    <mergeCell ref="H199:K199"/>
    <mergeCell ref="H173:K173"/>
    <mergeCell ref="L182:O182"/>
    <mergeCell ref="N181:R181"/>
    <mergeCell ref="T39:U39"/>
    <mergeCell ref="P182:Q182"/>
    <mergeCell ref="R183:S183"/>
    <mergeCell ref="S186:U186"/>
    <mergeCell ref="T183:U183"/>
    <mergeCell ref="R184:S184"/>
    <mergeCell ref="T184:U184"/>
    <mergeCell ref="T185:U185"/>
    <mergeCell ref="R185:S185"/>
    <mergeCell ref="T178:U178"/>
    <mergeCell ref="T34:U34"/>
    <mergeCell ref="R21:S21"/>
    <mergeCell ref="T21:U21"/>
    <mergeCell ref="R26:S26"/>
    <mergeCell ref="T26:U26"/>
    <mergeCell ref="R34:S34"/>
    <mergeCell ref="R27:S27"/>
    <mergeCell ref="T27:U27"/>
    <mergeCell ref="R25:S25"/>
    <mergeCell ref="T25:U25"/>
    <mergeCell ref="T22:U22"/>
    <mergeCell ref="R22:S22"/>
    <mergeCell ref="L29:O29"/>
    <mergeCell ref="N33:R33"/>
    <mergeCell ref="T32:U32"/>
    <mergeCell ref="L32:O32"/>
    <mergeCell ref="L27:O27"/>
    <mergeCell ref="T203:U203"/>
    <mergeCell ref="N201:R201"/>
    <mergeCell ref="R199:S199"/>
    <mergeCell ref="T199:U199"/>
    <mergeCell ref="S201:U201"/>
    <mergeCell ref="L200:O200"/>
    <mergeCell ref="R192:S192"/>
    <mergeCell ref="T192:U192"/>
    <mergeCell ref="R198:S198"/>
    <mergeCell ref="T198:U198"/>
    <mergeCell ref="T195:U195"/>
    <mergeCell ref="R195:S195"/>
    <mergeCell ref="T197:U197"/>
    <mergeCell ref="H194:K194"/>
    <mergeCell ref="R194:S194"/>
    <mergeCell ref="T194:U194"/>
    <mergeCell ref="N196:R196"/>
    <mergeCell ref="S196:U196"/>
    <mergeCell ref="L195:O195"/>
    <mergeCell ref="S191:U191"/>
    <mergeCell ref="T190:U190"/>
    <mergeCell ref="L190:O190"/>
    <mergeCell ref="R190:S190"/>
    <mergeCell ref="T182:U182"/>
    <mergeCell ref="T171:U171"/>
    <mergeCell ref="S110:U110"/>
    <mergeCell ref="R121:S121"/>
    <mergeCell ref="R182:S182"/>
    <mergeCell ref="R180:S180"/>
    <mergeCell ref="R179:S179"/>
    <mergeCell ref="T179:U179"/>
    <mergeCell ref="T180:U180"/>
    <mergeCell ref="P106:Q106"/>
    <mergeCell ref="T78:U78"/>
    <mergeCell ref="T109:U109"/>
    <mergeCell ref="T85:U85"/>
    <mergeCell ref="N84:R84"/>
    <mergeCell ref="S84:U84"/>
    <mergeCell ref="L177:O177"/>
    <mergeCell ref="R178:S178"/>
    <mergeCell ref="L119:O119"/>
    <mergeCell ref="R177:S177"/>
    <mergeCell ref="R119:S119"/>
    <mergeCell ref="L128:O128"/>
    <mergeCell ref="N138:R138"/>
    <mergeCell ref="S138:U138"/>
    <mergeCell ref="R139:S139"/>
    <mergeCell ref="T139:U139"/>
    <mergeCell ref="S170:W170"/>
    <mergeCell ref="T73:U73"/>
    <mergeCell ref="L76:O76"/>
    <mergeCell ref="R114:S114"/>
    <mergeCell ref="T114:U114"/>
    <mergeCell ref="N115:R115"/>
    <mergeCell ref="S115:U115"/>
    <mergeCell ref="L104:O104"/>
    <mergeCell ref="L109:O109"/>
    <mergeCell ref="L106:O106"/>
    <mergeCell ref="T177:U177"/>
    <mergeCell ref="P177:Q177"/>
    <mergeCell ref="T79:U79"/>
    <mergeCell ref="T75:U75"/>
    <mergeCell ref="R75:S75"/>
    <mergeCell ref="R76:S76"/>
    <mergeCell ref="T76:U76"/>
    <mergeCell ref="N77:R77"/>
    <mergeCell ref="S77:U77"/>
    <mergeCell ref="R106:S106"/>
    <mergeCell ref="T61:U61"/>
    <mergeCell ref="R60:S60"/>
    <mergeCell ref="T60:U60"/>
    <mergeCell ref="T20:U20"/>
    <mergeCell ref="R50:S50"/>
    <mergeCell ref="T50:U50"/>
    <mergeCell ref="N51:R51"/>
    <mergeCell ref="R56:S56"/>
    <mergeCell ref="L47:O47"/>
    <mergeCell ref="L22:O22"/>
    <mergeCell ref="N2:R2"/>
    <mergeCell ref="P3:Q3"/>
    <mergeCell ref="T4:U4"/>
    <mergeCell ref="X170:Z170"/>
    <mergeCell ref="L6:O6"/>
    <mergeCell ref="T54:U54"/>
    <mergeCell ref="T11:U11"/>
    <mergeCell ref="L17:O17"/>
    <mergeCell ref="P29:Q29"/>
    <mergeCell ref="R74:S74"/>
    <mergeCell ref="S2:U2"/>
    <mergeCell ref="S8:U8"/>
    <mergeCell ref="S13:U13"/>
    <mergeCell ref="T12:U12"/>
    <mergeCell ref="T9:U9"/>
    <mergeCell ref="T10:U10"/>
    <mergeCell ref="R11:S11"/>
    <mergeCell ref="N8:R8"/>
    <mergeCell ref="L9:O9"/>
    <mergeCell ref="R12:S12"/>
    <mergeCell ref="D15:G15"/>
    <mergeCell ref="N18:R18"/>
    <mergeCell ref="P19:Q19"/>
    <mergeCell ref="R17:S17"/>
    <mergeCell ref="H53:K53"/>
    <mergeCell ref="D19:G19"/>
    <mergeCell ref="H19:K19"/>
    <mergeCell ref="L19:O19"/>
    <mergeCell ref="N23:R23"/>
    <mergeCell ref="P34:Q34"/>
    <mergeCell ref="P39:Q39"/>
    <mergeCell ref="R39:S39"/>
    <mergeCell ref="N38:R38"/>
    <mergeCell ref="S38:U38"/>
    <mergeCell ref="P63:Q63"/>
    <mergeCell ref="D24:G24"/>
    <mergeCell ref="H21:K21"/>
    <mergeCell ref="H60:K60"/>
    <mergeCell ref="D44:G44"/>
    <mergeCell ref="H44:K44"/>
    <mergeCell ref="H26:K26"/>
    <mergeCell ref="D25:G25"/>
    <mergeCell ref="H47:K47"/>
    <mergeCell ref="D53:G53"/>
    <mergeCell ref="D34:G34"/>
    <mergeCell ref="D30:G30"/>
    <mergeCell ref="D64:G64"/>
    <mergeCell ref="S62:U62"/>
    <mergeCell ref="T63:U63"/>
    <mergeCell ref="R63:S63"/>
    <mergeCell ref="T64:U64"/>
    <mergeCell ref="D63:G63"/>
    <mergeCell ref="H63:K63"/>
    <mergeCell ref="L63:O63"/>
    <mergeCell ref="D35:G35"/>
    <mergeCell ref="R35:S35"/>
    <mergeCell ref="R29:S29"/>
    <mergeCell ref="L24:O24"/>
    <mergeCell ref="H24:K24"/>
    <mergeCell ref="H34:K34"/>
    <mergeCell ref="L34:O34"/>
    <mergeCell ref="D29:G29"/>
    <mergeCell ref="H29:K29"/>
    <mergeCell ref="H31:K31"/>
    <mergeCell ref="D9:G9"/>
    <mergeCell ref="R19:S19"/>
    <mergeCell ref="N13:R13"/>
    <mergeCell ref="R10:S10"/>
    <mergeCell ref="R15:S15"/>
    <mergeCell ref="D14:G14"/>
    <mergeCell ref="L12:O12"/>
    <mergeCell ref="P9:Q9"/>
    <mergeCell ref="S18:U18"/>
    <mergeCell ref="R9:S9"/>
    <mergeCell ref="D20:G20"/>
    <mergeCell ref="P24:Q24"/>
    <mergeCell ref="R24:S24"/>
    <mergeCell ref="D10:G10"/>
    <mergeCell ref="H16:K16"/>
    <mergeCell ref="R16:S16"/>
    <mergeCell ref="P14:Q14"/>
    <mergeCell ref="L14:O14"/>
    <mergeCell ref="R14:S14"/>
    <mergeCell ref="H11:K11"/>
    <mergeCell ref="H14:K14"/>
    <mergeCell ref="H9:K9"/>
    <mergeCell ref="T24:U24"/>
    <mergeCell ref="T14:U14"/>
    <mergeCell ref="T15:U15"/>
    <mergeCell ref="T16:U16"/>
    <mergeCell ref="T17:U17"/>
    <mergeCell ref="T19:U19"/>
    <mergeCell ref="R20:S20"/>
    <mergeCell ref="S23:U23"/>
    <mergeCell ref="D3:G3"/>
    <mergeCell ref="T3:U3"/>
    <mergeCell ref="H5:K5"/>
    <mergeCell ref="H3:K3"/>
    <mergeCell ref="L3:O3"/>
    <mergeCell ref="D4:G4"/>
    <mergeCell ref="R3:S3"/>
    <mergeCell ref="R4:S4"/>
    <mergeCell ref="R5:S5"/>
    <mergeCell ref="H36:K36"/>
    <mergeCell ref="R36:S36"/>
    <mergeCell ref="T36:U36"/>
    <mergeCell ref="T35:U35"/>
    <mergeCell ref="D40:G40"/>
    <mergeCell ref="D39:G39"/>
    <mergeCell ref="H39:K39"/>
    <mergeCell ref="L39:O39"/>
    <mergeCell ref="H41:K41"/>
    <mergeCell ref="L42:O42"/>
    <mergeCell ref="N46:R46"/>
    <mergeCell ref="P43:S43"/>
    <mergeCell ref="P44:Q44"/>
    <mergeCell ref="R41:S41"/>
    <mergeCell ref="R42:S42"/>
    <mergeCell ref="R44:S44"/>
    <mergeCell ref="L44:O44"/>
    <mergeCell ref="R58:S58"/>
    <mergeCell ref="T58:U58"/>
    <mergeCell ref="D54:G54"/>
    <mergeCell ref="D59:G59"/>
    <mergeCell ref="R59:S59"/>
    <mergeCell ref="R54:S54"/>
    <mergeCell ref="R55:S55"/>
    <mergeCell ref="H55:K55"/>
    <mergeCell ref="L56:O56"/>
    <mergeCell ref="H65:K65"/>
    <mergeCell ref="R66:S66"/>
    <mergeCell ref="T66:U66"/>
    <mergeCell ref="L66:O66"/>
    <mergeCell ref="R65:S65"/>
    <mergeCell ref="T65:U65"/>
    <mergeCell ref="N67:R67"/>
    <mergeCell ref="S67:U67"/>
    <mergeCell ref="T69:U69"/>
    <mergeCell ref="R70:S70"/>
    <mergeCell ref="T70:U70"/>
    <mergeCell ref="L68:O68"/>
    <mergeCell ref="P68:Q68"/>
    <mergeCell ref="T68:U68"/>
    <mergeCell ref="R69:S69"/>
    <mergeCell ref="R68:S68"/>
    <mergeCell ref="R71:S71"/>
    <mergeCell ref="T71:U71"/>
    <mergeCell ref="T74:U74"/>
    <mergeCell ref="N72:R72"/>
    <mergeCell ref="S72:U72"/>
    <mergeCell ref="L71:O71"/>
    <mergeCell ref="L73:O73"/>
    <mergeCell ref="P73:Q73"/>
    <mergeCell ref="R73:S73"/>
    <mergeCell ref="D188:G188"/>
    <mergeCell ref="H187:K187"/>
    <mergeCell ref="D177:G177"/>
    <mergeCell ref="H182:K182"/>
    <mergeCell ref="H177:K177"/>
    <mergeCell ref="H106:K106"/>
    <mergeCell ref="D106:G106"/>
    <mergeCell ref="D68:G68"/>
    <mergeCell ref="H68:K68"/>
    <mergeCell ref="H70:K70"/>
    <mergeCell ref="D73:G73"/>
    <mergeCell ref="H73:K73"/>
    <mergeCell ref="D69:G69"/>
    <mergeCell ref="H75:K75"/>
    <mergeCell ref="D74:G74"/>
    <mergeCell ref="D187:G187"/>
    <mergeCell ref="N186:R186"/>
    <mergeCell ref="D178:G178"/>
    <mergeCell ref="H179:K179"/>
    <mergeCell ref="D182:G182"/>
    <mergeCell ref="D183:G183"/>
    <mergeCell ref="H184:K184"/>
    <mergeCell ref="P187:Q187"/>
    <mergeCell ref="L185:O185"/>
    <mergeCell ref="L187:O187"/>
    <mergeCell ref="T204:U204"/>
    <mergeCell ref="R204:S204"/>
    <mergeCell ref="T188:U188"/>
    <mergeCell ref="R187:S187"/>
    <mergeCell ref="T187:U187"/>
    <mergeCell ref="R193:S193"/>
    <mergeCell ref="T193:U193"/>
    <mergeCell ref="N191:R191"/>
    <mergeCell ref="R188:S188"/>
    <mergeCell ref="T112:U112"/>
    <mergeCell ref="R112:S112"/>
    <mergeCell ref="R109:S109"/>
    <mergeCell ref="N110:R110"/>
    <mergeCell ref="R111:S111"/>
    <mergeCell ref="R116:S116"/>
    <mergeCell ref="T116:U116"/>
    <mergeCell ref="H113:K113"/>
    <mergeCell ref="R113:S113"/>
    <mergeCell ref="T113:U113"/>
    <mergeCell ref="L114:O114"/>
    <mergeCell ref="H204:K204"/>
    <mergeCell ref="S208:W208"/>
    <mergeCell ref="X208:Z208"/>
    <mergeCell ref="D209:G209"/>
    <mergeCell ref="H209:K209"/>
    <mergeCell ref="L209:O209"/>
    <mergeCell ref="T209:U209"/>
    <mergeCell ref="T205:U205"/>
    <mergeCell ref="R205:S205"/>
    <mergeCell ref="L205:O205"/>
    <mergeCell ref="L212:O212"/>
    <mergeCell ref="R212:S212"/>
    <mergeCell ref="T212:U212"/>
    <mergeCell ref="D210:G210"/>
    <mergeCell ref="H211:K211"/>
    <mergeCell ref="R211:S211"/>
    <mergeCell ref="T211:U211"/>
    <mergeCell ref="N213:R213"/>
    <mergeCell ref="S213:U213"/>
    <mergeCell ref="D214:G214"/>
    <mergeCell ref="H214:K214"/>
    <mergeCell ref="L214:O214"/>
    <mergeCell ref="P214:Q214"/>
    <mergeCell ref="R214:S214"/>
    <mergeCell ref="T214:U214"/>
    <mergeCell ref="D215:G215"/>
    <mergeCell ref="R215:S215"/>
    <mergeCell ref="T215:U215"/>
    <mergeCell ref="H216:K216"/>
    <mergeCell ref="R216:S216"/>
    <mergeCell ref="T216:U216"/>
    <mergeCell ref="L217:O217"/>
    <mergeCell ref="R217:S217"/>
    <mergeCell ref="T217:U217"/>
    <mergeCell ref="N218:R218"/>
    <mergeCell ref="S218:U218"/>
    <mergeCell ref="R219:S219"/>
    <mergeCell ref="T219:U219"/>
    <mergeCell ref="D220:G220"/>
    <mergeCell ref="R220:S220"/>
    <mergeCell ref="T220:U220"/>
    <mergeCell ref="D219:G219"/>
    <mergeCell ref="H219:K219"/>
    <mergeCell ref="L219:O219"/>
    <mergeCell ref="P219:Q219"/>
    <mergeCell ref="H221:K221"/>
    <mergeCell ref="R221:S221"/>
    <mergeCell ref="T221:U221"/>
    <mergeCell ref="L222:O222"/>
    <mergeCell ref="R222:S222"/>
    <mergeCell ref="T222:U222"/>
    <mergeCell ref="N223:R223"/>
    <mergeCell ref="S223:U223"/>
    <mergeCell ref="D224:G224"/>
    <mergeCell ref="H224:K224"/>
    <mergeCell ref="L224:O224"/>
    <mergeCell ref="P224:Q224"/>
    <mergeCell ref="R224:S224"/>
    <mergeCell ref="T224:U224"/>
    <mergeCell ref="D225:G225"/>
    <mergeCell ref="R225:S225"/>
    <mergeCell ref="T225:U225"/>
    <mergeCell ref="H226:K226"/>
    <mergeCell ref="R226:S226"/>
    <mergeCell ref="T226:U226"/>
    <mergeCell ref="L227:O227"/>
    <mergeCell ref="R227:S227"/>
    <mergeCell ref="T227:U227"/>
    <mergeCell ref="N228:R228"/>
    <mergeCell ref="S228:U228"/>
    <mergeCell ref="R229:S229"/>
    <mergeCell ref="T229:U229"/>
    <mergeCell ref="D230:G230"/>
    <mergeCell ref="R230:S230"/>
    <mergeCell ref="T230:U230"/>
    <mergeCell ref="D229:G229"/>
    <mergeCell ref="H229:K229"/>
    <mergeCell ref="L229:O229"/>
    <mergeCell ref="P229:Q229"/>
    <mergeCell ref="H231:K231"/>
    <mergeCell ref="R231:S231"/>
    <mergeCell ref="T231:U231"/>
    <mergeCell ref="L232:O232"/>
    <mergeCell ref="R232:S232"/>
    <mergeCell ref="T232:U232"/>
    <mergeCell ref="N233:R233"/>
    <mergeCell ref="S233:U233"/>
    <mergeCell ref="D234:G234"/>
    <mergeCell ref="H234:K234"/>
    <mergeCell ref="L234:O234"/>
    <mergeCell ref="P234:Q234"/>
    <mergeCell ref="R234:S234"/>
    <mergeCell ref="T234:U234"/>
    <mergeCell ref="D235:G235"/>
    <mergeCell ref="R235:S235"/>
    <mergeCell ref="T235:U235"/>
    <mergeCell ref="H236:K236"/>
    <mergeCell ref="R236:S236"/>
    <mergeCell ref="T236:U236"/>
    <mergeCell ref="L237:O237"/>
    <mergeCell ref="R237:S237"/>
    <mergeCell ref="T237:U237"/>
    <mergeCell ref="N238:R238"/>
    <mergeCell ref="S238:U238"/>
    <mergeCell ref="T239:U239"/>
    <mergeCell ref="D240:G240"/>
    <mergeCell ref="D239:G239"/>
    <mergeCell ref="H239:K239"/>
    <mergeCell ref="L239:O239"/>
    <mergeCell ref="P239:S239"/>
    <mergeCell ref="H241:K241"/>
    <mergeCell ref="P243:S243"/>
    <mergeCell ref="R40:S40"/>
    <mergeCell ref="T40:U40"/>
    <mergeCell ref="T41:U41"/>
    <mergeCell ref="T42:U42"/>
    <mergeCell ref="P209:Q209"/>
    <mergeCell ref="R209:S209"/>
    <mergeCell ref="R210:S210"/>
    <mergeCell ref="T210:U210"/>
    <mergeCell ref="T47:U47"/>
    <mergeCell ref="D48:G48"/>
    <mergeCell ref="H49:K49"/>
    <mergeCell ref="N52:R52"/>
    <mergeCell ref="S52:U52"/>
    <mergeCell ref="L50:O50"/>
    <mergeCell ref="T48:U48"/>
    <mergeCell ref="R49:S49"/>
    <mergeCell ref="T49:U49"/>
    <mergeCell ref="D47:G47"/>
    <mergeCell ref="P53:Q53"/>
    <mergeCell ref="N57:R57"/>
    <mergeCell ref="S57:U57"/>
    <mergeCell ref="D58:G58"/>
    <mergeCell ref="H58:K58"/>
    <mergeCell ref="L58:O58"/>
    <mergeCell ref="P58:Q58"/>
    <mergeCell ref="T56:U56"/>
    <mergeCell ref="T55:U55"/>
    <mergeCell ref="T53:U53"/>
    <mergeCell ref="H80:K80"/>
    <mergeCell ref="P78:Q78"/>
    <mergeCell ref="R78:S78"/>
    <mergeCell ref="D78:G78"/>
    <mergeCell ref="H78:K78"/>
    <mergeCell ref="L78:O78"/>
    <mergeCell ref="D79:G79"/>
    <mergeCell ref="R79:S79"/>
    <mergeCell ref="R80:S80"/>
    <mergeCell ref="T80:U80"/>
    <mergeCell ref="L81:O81"/>
    <mergeCell ref="R81:S81"/>
    <mergeCell ref="T81:U81"/>
    <mergeCell ref="V85:W85"/>
    <mergeCell ref="X85:Y85"/>
    <mergeCell ref="D86:G86"/>
    <mergeCell ref="V86:W86"/>
    <mergeCell ref="X86:Y86"/>
    <mergeCell ref="D85:G85"/>
    <mergeCell ref="H85:K85"/>
    <mergeCell ref="L85:O85"/>
    <mergeCell ref="P85:S85"/>
    <mergeCell ref="H87:K87"/>
    <mergeCell ref="V87:W87"/>
    <mergeCell ref="X87:Y87"/>
    <mergeCell ref="L88:O88"/>
    <mergeCell ref="V88:W88"/>
    <mergeCell ref="X88:Y88"/>
    <mergeCell ref="P89:S89"/>
    <mergeCell ref="V89:W89"/>
    <mergeCell ref="X89:Y89"/>
    <mergeCell ref="N90:R90"/>
    <mergeCell ref="S90:U90"/>
    <mergeCell ref="R91:S91"/>
    <mergeCell ref="T91:U91"/>
    <mergeCell ref="D92:G92"/>
    <mergeCell ref="R92:S92"/>
    <mergeCell ref="T92:U92"/>
    <mergeCell ref="D91:G91"/>
    <mergeCell ref="H91:K91"/>
    <mergeCell ref="L91:O91"/>
    <mergeCell ref="P91:Q91"/>
    <mergeCell ref="H93:K93"/>
    <mergeCell ref="R93:S93"/>
    <mergeCell ref="T93:U93"/>
    <mergeCell ref="L94:O94"/>
    <mergeCell ref="R94:S94"/>
    <mergeCell ref="T94:U94"/>
    <mergeCell ref="N95:R95"/>
    <mergeCell ref="S95:U95"/>
    <mergeCell ref="D96:G96"/>
    <mergeCell ref="H96:K96"/>
    <mergeCell ref="L96:O96"/>
    <mergeCell ref="P96:Q96"/>
    <mergeCell ref="R96:S96"/>
    <mergeCell ref="T96:U96"/>
    <mergeCell ref="D97:G97"/>
    <mergeCell ref="R97:S97"/>
    <mergeCell ref="T97:U97"/>
    <mergeCell ref="H98:K98"/>
    <mergeCell ref="R98:S98"/>
    <mergeCell ref="T98:U98"/>
    <mergeCell ref="L99:O99"/>
    <mergeCell ref="R99:S99"/>
    <mergeCell ref="T99:U99"/>
    <mergeCell ref="N100:R100"/>
    <mergeCell ref="S100:U100"/>
    <mergeCell ref="R101:S101"/>
    <mergeCell ref="T101:U101"/>
    <mergeCell ref="D102:G102"/>
    <mergeCell ref="R102:S102"/>
    <mergeCell ref="T102:U102"/>
    <mergeCell ref="D101:G101"/>
    <mergeCell ref="H101:K101"/>
    <mergeCell ref="L101:O101"/>
    <mergeCell ref="P101:Q101"/>
    <mergeCell ref="H103:K103"/>
    <mergeCell ref="R103:S103"/>
    <mergeCell ref="T103:U103"/>
    <mergeCell ref="N105:R105"/>
    <mergeCell ref="S105:U105"/>
    <mergeCell ref="D107:G107"/>
    <mergeCell ref="H108:K108"/>
    <mergeCell ref="R108:S108"/>
    <mergeCell ref="T108:U108"/>
    <mergeCell ref="T107:U107"/>
    <mergeCell ref="D111:G111"/>
    <mergeCell ref="L111:O111"/>
    <mergeCell ref="P111:Q111"/>
    <mergeCell ref="D112:G112"/>
    <mergeCell ref="H111:K111"/>
    <mergeCell ref="D116:G116"/>
    <mergeCell ref="H116:K116"/>
    <mergeCell ref="L116:O116"/>
    <mergeCell ref="P116:Q116"/>
    <mergeCell ref="D117:G117"/>
    <mergeCell ref="R117:S117"/>
    <mergeCell ref="T117:U117"/>
    <mergeCell ref="H118:K118"/>
    <mergeCell ref="R118:S118"/>
    <mergeCell ref="T118:U118"/>
    <mergeCell ref="T119:U119"/>
    <mergeCell ref="N120:R120"/>
    <mergeCell ref="S120:U120"/>
    <mergeCell ref="T121:U121"/>
    <mergeCell ref="D122:G122"/>
    <mergeCell ref="R122:S122"/>
    <mergeCell ref="T122:U122"/>
    <mergeCell ref="D121:G121"/>
    <mergeCell ref="H121:K121"/>
    <mergeCell ref="L121:O121"/>
    <mergeCell ref="P121:Q121"/>
    <mergeCell ref="T128:U128"/>
    <mergeCell ref="H123:K123"/>
    <mergeCell ref="R123:S123"/>
    <mergeCell ref="T123:U123"/>
    <mergeCell ref="L124:O124"/>
    <mergeCell ref="R124:S124"/>
    <mergeCell ref="T124:U124"/>
    <mergeCell ref="D129:G129"/>
    <mergeCell ref="T5:U5"/>
    <mergeCell ref="R6:S6"/>
    <mergeCell ref="T6:U6"/>
    <mergeCell ref="N7:R7"/>
    <mergeCell ref="S7:U7"/>
    <mergeCell ref="N127:R127"/>
    <mergeCell ref="S127:U127"/>
    <mergeCell ref="D128:G128"/>
    <mergeCell ref="H128:K128"/>
    <mergeCell ref="H130:K130"/>
    <mergeCell ref="L131:O131"/>
    <mergeCell ref="P132:S132"/>
    <mergeCell ref="V132:W132"/>
    <mergeCell ref="T130:U130"/>
    <mergeCell ref="R131:S131"/>
    <mergeCell ref="T131:U131"/>
    <mergeCell ref="X132:Y132"/>
    <mergeCell ref="N133:R133"/>
    <mergeCell ref="S133:U133"/>
    <mergeCell ref="R134:S134"/>
    <mergeCell ref="T134:U134"/>
    <mergeCell ref="D135:G135"/>
    <mergeCell ref="R135:S135"/>
    <mergeCell ref="T135:U135"/>
    <mergeCell ref="D134:G134"/>
    <mergeCell ref="H134:K134"/>
    <mergeCell ref="L134:O134"/>
    <mergeCell ref="P134:Q134"/>
    <mergeCell ref="H136:K136"/>
    <mergeCell ref="R136:S136"/>
    <mergeCell ref="T136:U136"/>
    <mergeCell ref="L137:O137"/>
    <mergeCell ref="R137:S137"/>
    <mergeCell ref="T137:U137"/>
    <mergeCell ref="D139:G139"/>
    <mergeCell ref="H139:K139"/>
    <mergeCell ref="L139:O139"/>
    <mergeCell ref="P139:Q139"/>
    <mergeCell ref="D140:G140"/>
    <mergeCell ref="R140:S140"/>
    <mergeCell ref="T140:U140"/>
    <mergeCell ref="H141:K141"/>
    <mergeCell ref="R141:S141"/>
    <mergeCell ref="T141:U141"/>
    <mergeCell ref="L142:O142"/>
    <mergeCell ref="R142:S142"/>
    <mergeCell ref="T142:U142"/>
    <mergeCell ref="N143:R143"/>
    <mergeCell ref="S143:U143"/>
    <mergeCell ref="R144:S144"/>
    <mergeCell ref="T144:U144"/>
    <mergeCell ref="D145:G145"/>
    <mergeCell ref="R145:S145"/>
    <mergeCell ref="T145:U145"/>
    <mergeCell ref="D144:G144"/>
    <mergeCell ref="H144:K144"/>
    <mergeCell ref="L144:O144"/>
    <mergeCell ref="P144:Q144"/>
    <mergeCell ref="H146:K146"/>
    <mergeCell ref="R146:S146"/>
    <mergeCell ref="T146:U146"/>
    <mergeCell ref="L147:O147"/>
    <mergeCell ref="R147:S147"/>
    <mergeCell ref="T147:U147"/>
    <mergeCell ref="N148:R148"/>
    <mergeCell ref="S148:U148"/>
    <mergeCell ref="D149:G149"/>
    <mergeCell ref="H149:K149"/>
    <mergeCell ref="L149:O149"/>
    <mergeCell ref="P149:Q149"/>
    <mergeCell ref="R149:S149"/>
    <mergeCell ref="T149:U149"/>
    <mergeCell ref="D150:G150"/>
    <mergeCell ref="R150:S150"/>
    <mergeCell ref="T150:U150"/>
    <mergeCell ref="H151:K151"/>
    <mergeCell ref="R151:S151"/>
    <mergeCell ref="T151:U151"/>
    <mergeCell ref="L152:O152"/>
    <mergeCell ref="R152:S152"/>
    <mergeCell ref="T152:U152"/>
    <mergeCell ref="N153:R153"/>
    <mergeCell ref="S153:U153"/>
    <mergeCell ref="R154:S154"/>
    <mergeCell ref="T154:U154"/>
    <mergeCell ref="D155:G155"/>
    <mergeCell ref="R155:S155"/>
    <mergeCell ref="T155:U155"/>
    <mergeCell ref="D154:G154"/>
    <mergeCell ref="H154:K154"/>
    <mergeCell ref="L154:O154"/>
    <mergeCell ref="P154:Q154"/>
    <mergeCell ref="H156:K156"/>
    <mergeCell ref="R156:S156"/>
    <mergeCell ref="T156:U156"/>
    <mergeCell ref="L157:O157"/>
    <mergeCell ref="R157:S157"/>
    <mergeCell ref="T157:U157"/>
    <mergeCell ref="N158:R158"/>
    <mergeCell ref="S158:U158"/>
    <mergeCell ref="D159:G159"/>
    <mergeCell ref="H159:K159"/>
    <mergeCell ref="L159:O159"/>
    <mergeCell ref="P159:Q159"/>
    <mergeCell ref="R159:S159"/>
    <mergeCell ref="T159:U159"/>
    <mergeCell ref="D160:G160"/>
    <mergeCell ref="R160:S160"/>
    <mergeCell ref="T160:U160"/>
    <mergeCell ref="H161:K161"/>
    <mergeCell ref="R161:S161"/>
    <mergeCell ref="T161:U161"/>
    <mergeCell ref="L162:O162"/>
    <mergeCell ref="R162:S162"/>
    <mergeCell ref="T162:U162"/>
    <mergeCell ref="N163:R163"/>
    <mergeCell ref="S163:U163"/>
    <mergeCell ref="R164:S164"/>
    <mergeCell ref="T164:U164"/>
    <mergeCell ref="D165:G165"/>
    <mergeCell ref="R165:S165"/>
    <mergeCell ref="T165:U165"/>
    <mergeCell ref="D164:G164"/>
    <mergeCell ref="H164:K164"/>
    <mergeCell ref="L164:O164"/>
    <mergeCell ref="P164:Q164"/>
    <mergeCell ref="H166:K166"/>
    <mergeCell ref="R166:S166"/>
    <mergeCell ref="T166:U166"/>
    <mergeCell ref="L167:O167"/>
    <mergeCell ref="R167:S167"/>
    <mergeCell ref="T167:U167"/>
  </mergeCells>
  <printOptions/>
  <pageMargins left="0.3937007874015748" right="0.3937007874015748" top="0.87" bottom="0.93" header="0.5118110236220472" footer="0.5118110236220472"/>
  <pageSetup fitToHeight="3" horizontalDpi="600" verticalDpi="600" orientation="portrait" paperSize="9" scale="76" r:id="rId4"/>
  <rowBreaks count="5" manualBreakCount="5">
    <brk id="44" max="38" man="1"/>
    <brk id="82" max="38" man="1"/>
    <brk id="125" max="38" man="1"/>
    <brk id="168" max="38" man="1"/>
    <brk id="206" max="3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view="pageBreakPreview" zoomScale="85" zoomScaleSheetLayoutView="85" workbookViewId="0" topLeftCell="A1">
      <selection activeCell="H8" sqref="H8:K8"/>
    </sheetView>
  </sheetViews>
  <sheetFormatPr defaultColWidth="9.00390625" defaultRowHeight="13.5"/>
  <cols>
    <col min="1" max="1" width="5.00390625" style="129" customWidth="1"/>
    <col min="2" max="3" width="8.75390625" style="129" customWidth="1"/>
    <col min="4" max="4" width="2.125" style="129" customWidth="1"/>
    <col min="5" max="7" width="1.875" style="129" customWidth="1"/>
    <col min="8" max="8" width="2.125" style="129" customWidth="1"/>
    <col min="9" max="11" width="1.875" style="129" customWidth="1"/>
    <col min="12" max="12" width="2.125" style="129" customWidth="1"/>
    <col min="13" max="15" width="1.875" style="129" customWidth="1"/>
    <col min="16" max="16" width="2.125" style="129" customWidth="1"/>
    <col min="17" max="25" width="1.875" style="129" customWidth="1"/>
    <col min="26" max="33" width="8.125" style="129" customWidth="1"/>
    <col min="34" max="36" width="4.375" style="0" customWidth="1"/>
  </cols>
  <sheetData>
    <row r="1" spans="1:33" ht="28.5">
      <c r="A1" s="28" t="s">
        <v>89</v>
      </c>
      <c r="B1" s="18"/>
      <c r="C1" s="18"/>
      <c r="D1" s="127" t="s">
        <v>62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18"/>
      <c r="AA1" s="18"/>
      <c r="AB1" s="18"/>
      <c r="AC1" s="18"/>
      <c r="AD1" s="18"/>
      <c r="AE1" s="18"/>
      <c r="AF1" s="18"/>
      <c r="AG1" s="18"/>
    </row>
    <row r="2" spans="1:33" ht="28.5">
      <c r="A2" s="28"/>
      <c r="B2" s="18"/>
      <c r="C2" s="18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248"/>
      <c r="AA2" s="248"/>
      <c r="AB2" s="248"/>
      <c r="AC2" s="248"/>
      <c r="AD2" s="248"/>
      <c r="AE2" s="248"/>
      <c r="AF2" s="248"/>
      <c r="AG2" s="248"/>
    </row>
    <row r="3" spans="1:36" ht="22.5" customHeight="1">
      <c r="A3" s="36" t="s">
        <v>34</v>
      </c>
      <c r="B3" s="16" t="s">
        <v>86</v>
      </c>
      <c r="C3" s="68" t="s">
        <v>0</v>
      </c>
      <c r="D3" s="353" t="str">
        <f>LEFT(B4,3)</f>
        <v>安　楽</v>
      </c>
      <c r="E3" s="351"/>
      <c r="F3" s="351"/>
      <c r="G3" s="362"/>
      <c r="H3" s="351" t="str">
        <f>LEFT(B5,3)</f>
        <v>久保崎</v>
      </c>
      <c r="I3" s="351"/>
      <c r="J3" s="351"/>
      <c r="K3" s="362"/>
      <c r="L3" s="362" t="str">
        <f>LEFT(B6,3)</f>
        <v>濱名　</v>
      </c>
      <c r="M3" s="362"/>
      <c r="N3" s="362"/>
      <c r="O3" s="362"/>
      <c r="P3" s="350" t="str">
        <f>LEFT(B7,3)</f>
        <v>黒木　</v>
      </c>
      <c r="Q3" s="409"/>
      <c r="R3" s="409"/>
      <c r="S3" s="351"/>
      <c r="T3" s="419" t="s">
        <v>102</v>
      </c>
      <c r="U3" s="419"/>
      <c r="V3" s="420" t="s">
        <v>1</v>
      </c>
      <c r="W3" s="421"/>
      <c r="X3" s="419" t="s">
        <v>103</v>
      </c>
      <c r="Y3" s="419"/>
      <c r="Z3" s="249"/>
      <c r="AA3" s="249"/>
      <c r="AB3" s="249"/>
      <c r="AC3" s="443"/>
      <c r="AD3" s="443"/>
      <c r="AE3" s="250"/>
      <c r="AF3" s="250"/>
      <c r="AG3" s="250"/>
      <c r="AI3" s="30"/>
      <c r="AJ3" s="30"/>
    </row>
    <row r="4" spans="1:36" ht="22.5" customHeight="1" thickBot="1">
      <c r="A4" s="19">
        <v>1</v>
      </c>
      <c r="B4" s="3" t="str">
        <f>IF(A4="","",VLOOKUP(A4,データ!$B$109:$D$128,2,FALSE))</f>
        <v>安　楽　亮　佑</v>
      </c>
      <c r="C4" s="149" t="str">
        <f>IF(A4="","",VLOOKUP(A4,データ!$B$109:$D$128,3,FALSE))</f>
        <v>日南ＴＣジュニア</v>
      </c>
      <c r="D4" s="439"/>
      <c r="E4" s="437"/>
      <c r="F4" s="437"/>
      <c r="G4" s="438"/>
      <c r="H4" s="22" t="str">
        <f>IF(I4="","",IF(I4&gt;J4,"○","●"))</f>
        <v>○</v>
      </c>
      <c r="I4" s="133">
        <v>6</v>
      </c>
      <c r="J4" s="190">
        <v>1</v>
      </c>
      <c r="K4" s="22"/>
      <c r="L4" s="22" t="str">
        <f>IF(M4="","",IF(M4&gt;N4,"○","●"))</f>
        <v>○</v>
      </c>
      <c r="M4" s="133">
        <v>6</v>
      </c>
      <c r="N4" s="190">
        <v>0</v>
      </c>
      <c r="O4" s="22"/>
      <c r="P4" s="22" t="str">
        <f>IF(Q4="","",IF(Q4&gt;R4,"○","●"))</f>
        <v>●</v>
      </c>
      <c r="Q4" s="133">
        <v>3</v>
      </c>
      <c r="R4" s="190">
        <v>6</v>
      </c>
      <c r="S4" s="22"/>
      <c r="T4" s="133">
        <f>IF(H4="","",COUNTIF(D4:S4,"○"))</f>
        <v>2</v>
      </c>
      <c r="U4" s="190">
        <f>IF(H4="","",COUNTIF(D4:S4,"●"))</f>
        <v>1</v>
      </c>
      <c r="V4" s="434">
        <f>IF(I4="","",(I4+M4+Q4)/(I4+J4+M4+N4+Q4+R4)+T4)</f>
        <v>2.6818181818181817</v>
      </c>
      <c r="W4" s="435"/>
      <c r="X4" s="430">
        <f>IF(V4="","",RANK(V4,V4:W7))</f>
        <v>2</v>
      </c>
      <c r="Y4" s="431"/>
      <c r="Z4" s="164"/>
      <c r="AA4" s="164"/>
      <c r="AB4" s="235" t="str">
        <f>B7</f>
        <v>黒木　真理也</v>
      </c>
      <c r="AC4" s="442"/>
      <c r="AD4" s="442"/>
      <c r="AE4" s="251"/>
      <c r="AF4" s="251"/>
      <c r="AG4" s="250"/>
      <c r="AI4" s="30"/>
      <c r="AJ4" s="30"/>
    </row>
    <row r="5" spans="1:36" ht="22.5" customHeight="1" thickTop="1">
      <c r="A5" s="19">
        <v>2</v>
      </c>
      <c r="B5" s="3" t="str">
        <f>IF(A5="","",VLOOKUP(A5,データ!$B$109:$D$128,2,FALSE))</f>
        <v>久保崎翔太</v>
      </c>
      <c r="C5" s="149" t="str">
        <f>IF(A5="","",VLOOKUP(A5,データ!$B$109:$D$128,3,FALSE))</f>
        <v>サンタハウス</v>
      </c>
      <c r="D5" s="226" t="str">
        <f>IF(H4="","",IF(H4="○","●","○"))</f>
        <v>●</v>
      </c>
      <c r="E5" s="133">
        <f>IF(J4="","",J4)</f>
        <v>1</v>
      </c>
      <c r="F5" s="190">
        <f>IF(I4="","",I4)</f>
        <v>6</v>
      </c>
      <c r="G5" s="22">
        <f>IF(K4="","",K4)</f>
      </c>
      <c r="H5" s="436"/>
      <c r="I5" s="437"/>
      <c r="J5" s="437"/>
      <c r="K5" s="438"/>
      <c r="L5" s="22" t="str">
        <f>IF(M5="","",IF(M5&gt;N5,"○","●"))</f>
        <v>○</v>
      </c>
      <c r="M5" s="133">
        <v>6</v>
      </c>
      <c r="N5" s="190">
        <v>2</v>
      </c>
      <c r="O5" s="22"/>
      <c r="P5" s="22" t="str">
        <f>IF(Q5="","",IF(Q5&gt;R5,"○","●"))</f>
        <v>●</v>
      </c>
      <c r="Q5" s="133">
        <v>0</v>
      </c>
      <c r="R5" s="190">
        <v>6</v>
      </c>
      <c r="S5" s="22"/>
      <c r="T5" s="133">
        <f>IF(D5="","",COUNTIF(D5:S5,"○"))</f>
        <v>1</v>
      </c>
      <c r="U5" s="190">
        <f>IF(D5="","",COUNTIF(D5:S5,"●"))</f>
        <v>2</v>
      </c>
      <c r="V5" s="434">
        <f>IF(E5="","",(E5+M5+Q5)/(E5+F5+M5+N5+Q5+R5)+T5)</f>
        <v>1.3333333333333333</v>
      </c>
      <c r="W5" s="435"/>
      <c r="X5" s="430">
        <f>IF(V5="","",RANK(V5,V4:W7))</f>
        <v>3</v>
      </c>
      <c r="Y5" s="431"/>
      <c r="Z5" s="252"/>
      <c r="AA5" s="253"/>
      <c r="AB5" s="263"/>
      <c r="AC5" s="266"/>
      <c r="AD5" s="250"/>
      <c r="AE5" s="250"/>
      <c r="AF5" s="250"/>
      <c r="AG5" s="250"/>
      <c r="AI5" s="30"/>
      <c r="AJ5" s="30"/>
    </row>
    <row r="6" spans="1:36" ht="22.5" customHeight="1">
      <c r="A6" s="19">
        <v>3</v>
      </c>
      <c r="B6" s="3" t="str">
        <f>IF(A6="","",VLOOKUP(A6,データ!$B$109:$D$128,2,FALSE))</f>
        <v>濱名　優弥</v>
      </c>
      <c r="C6" s="149" t="str">
        <f>IF(A6="","",VLOOKUP(A6,データ!$B$109:$D$128,3,FALSE))</f>
        <v>ロイヤルＪｒ</v>
      </c>
      <c r="D6" s="226" t="str">
        <f>IF(L4="","",IF(L4="○","●","○"))</f>
        <v>●</v>
      </c>
      <c r="E6" s="25">
        <f>IF(N4="","",N4)</f>
        <v>0</v>
      </c>
      <c r="F6" s="23">
        <f>IF(M4="","",M4)</f>
        <v>6</v>
      </c>
      <c r="G6" s="19">
        <f>IF(O4="","",O4)</f>
      </c>
      <c r="H6" s="19" t="str">
        <f>IF(L5="","",IF(L5="○","●","○"))</f>
        <v>●</v>
      </c>
      <c r="I6" s="25">
        <f>IF(N5="","",N5)</f>
        <v>2</v>
      </c>
      <c r="J6" s="23">
        <f>IF(M5="","",M5)</f>
        <v>6</v>
      </c>
      <c r="K6" s="22">
        <f>IF(O5="","",O5)</f>
      </c>
      <c r="L6" s="436"/>
      <c r="M6" s="437"/>
      <c r="N6" s="437"/>
      <c r="O6" s="438"/>
      <c r="P6" s="22" t="str">
        <f>IF(Q6="","",IF(Q6&gt;R6,"○","●"))</f>
        <v>●</v>
      </c>
      <c r="Q6" s="133">
        <v>0</v>
      </c>
      <c r="R6" s="190">
        <v>6</v>
      </c>
      <c r="S6" s="22"/>
      <c r="T6" s="133">
        <f>IF(D6="","",COUNTIF(D6:S6,"○"))</f>
        <v>0</v>
      </c>
      <c r="U6" s="190">
        <f>IF(D6="","",COUNTIF(D6:S6,"●"))</f>
        <v>3</v>
      </c>
      <c r="V6" s="434">
        <f>IF(E6="","",(E6+I6+Q6)/(E6+F6+I6+J6+Q6+R6)+T6)</f>
        <v>0.1</v>
      </c>
      <c r="W6" s="435"/>
      <c r="X6" s="430">
        <f>IF(V6="","",RANK(V6,V4:W7))</f>
        <v>4</v>
      </c>
      <c r="Y6" s="431"/>
      <c r="Z6" s="252"/>
      <c r="AA6" s="252"/>
      <c r="AB6" s="250"/>
      <c r="AC6" s="266"/>
      <c r="AD6" s="250"/>
      <c r="AE6" s="250"/>
      <c r="AF6" s="250"/>
      <c r="AG6" s="250"/>
      <c r="AI6" s="30"/>
      <c r="AJ6" s="30"/>
    </row>
    <row r="7" spans="1:36" ht="22.5" customHeight="1">
      <c r="A7" s="19">
        <v>4</v>
      </c>
      <c r="B7" s="4" t="str">
        <f>IF(A7="","",VLOOKUP(A7,データ!$B$109:$D$128,2,FALSE))</f>
        <v>黒木　真理也</v>
      </c>
      <c r="C7" s="149" t="str">
        <f>IF(A7="","",VLOOKUP(A7,データ!$B$109:$D$128,3,FALSE))</f>
        <v>イワキリＪｒ</v>
      </c>
      <c r="D7" s="227" t="str">
        <f>IF(P4="","",IF(P4="○","●","○"))</f>
        <v>○</v>
      </c>
      <c r="E7" s="21">
        <f>IF(R4="","",R4)</f>
        <v>6</v>
      </c>
      <c r="F7" s="157">
        <f>IF(Q4="","",Q4)</f>
        <v>3</v>
      </c>
      <c r="G7" s="228">
        <f>IF(S4="","",S4)</f>
      </c>
      <c r="H7" s="228" t="str">
        <f>IF(P5="","",IF(P5="○","●","○"))</f>
        <v>○</v>
      </c>
      <c r="I7" s="21">
        <f>IF(R5="","",R5)</f>
        <v>6</v>
      </c>
      <c r="J7" s="157">
        <f>IF(Q5="","",Q5)</f>
        <v>0</v>
      </c>
      <c r="K7" s="19">
        <f>IF(S5="","",S5)</f>
      </c>
      <c r="L7" s="19" t="str">
        <f>IF(P6="","",IF(P6="○","●","○"))</f>
        <v>○</v>
      </c>
      <c r="M7" s="25">
        <f>IF(R6="","",R6)</f>
        <v>6</v>
      </c>
      <c r="N7" s="23">
        <f>IF(Q6="","",Q6)</f>
        <v>0</v>
      </c>
      <c r="O7" s="19">
        <f>IF(S6="","",S6)</f>
      </c>
      <c r="P7" s="422"/>
      <c r="Q7" s="423"/>
      <c r="R7" s="423"/>
      <c r="S7" s="424"/>
      <c r="T7" s="25">
        <f>IF(D7="","",COUNTIF(D7:S7,"○"))</f>
        <v>3</v>
      </c>
      <c r="U7" s="23">
        <f>IF(D7="","",COUNTIF(D7:S7,"●"))</f>
        <v>0</v>
      </c>
      <c r="V7" s="432">
        <f>IF(E7="","",(E7+I7+M7)/(E7+F7+I7+J7+M7+N7)+T7)</f>
        <v>3.857142857142857</v>
      </c>
      <c r="W7" s="433"/>
      <c r="X7" s="420">
        <f>IF(V7="","",RANK(V7,V4:W7))</f>
        <v>1</v>
      </c>
      <c r="Y7" s="421"/>
      <c r="Z7" s="252"/>
      <c r="AA7" s="252"/>
      <c r="AB7" s="250"/>
      <c r="AC7" s="266"/>
      <c r="AD7" s="250"/>
      <c r="AE7" s="250"/>
      <c r="AF7" s="250"/>
      <c r="AG7" s="250"/>
      <c r="AI7" s="30"/>
      <c r="AJ7" s="30"/>
    </row>
    <row r="8" spans="1:36" ht="22.5" customHeight="1" thickBot="1">
      <c r="A8" s="7"/>
      <c r="B8" s="14"/>
      <c r="C8" s="14"/>
      <c r="D8" s="10"/>
      <c r="E8" s="10"/>
      <c r="F8" s="10"/>
      <c r="G8" s="10"/>
      <c r="H8" s="10"/>
      <c r="I8" s="12"/>
      <c r="J8" s="12"/>
      <c r="K8" s="12"/>
      <c r="L8" s="12"/>
      <c r="M8" s="426"/>
      <c r="N8" s="427"/>
      <c r="O8" s="427"/>
      <c r="P8" s="427"/>
      <c r="Q8" s="427"/>
      <c r="R8" s="428"/>
      <c r="S8" s="427"/>
      <c r="T8" s="427"/>
      <c r="U8" s="427"/>
      <c r="V8" s="10"/>
      <c r="W8" s="10"/>
      <c r="X8" s="10"/>
      <c r="Y8" s="10"/>
      <c r="Z8" s="252"/>
      <c r="AA8" s="252"/>
      <c r="AB8" s="252"/>
      <c r="AC8" s="259">
        <v>6</v>
      </c>
      <c r="AD8" s="267" t="str">
        <f>AB4</f>
        <v>黒木　真理也</v>
      </c>
      <c r="AE8" s="252"/>
      <c r="AF8" s="252"/>
      <c r="AG8" s="252"/>
      <c r="AI8" s="30"/>
      <c r="AJ8" s="30"/>
    </row>
    <row r="9" spans="1:36" ht="22.5" customHeight="1" thickTop="1">
      <c r="A9" s="9" t="s">
        <v>35</v>
      </c>
      <c r="B9" s="24" t="s">
        <v>96</v>
      </c>
      <c r="C9" s="66" t="s">
        <v>95</v>
      </c>
      <c r="D9" s="353" t="str">
        <f>LEFT(B10,3)</f>
        <v>那須　</v>
      </c>
      <c r="E9" s="351"/>
      <c r="F9" s="351"/>
      <c r="G9" s="362"/>
      <c r="H9" s="351" t="str">
        <f>LEFT(B11,3)</f>
        <v>城尾　</v>
      </c>
      <c r="I9" s="351"/>
      <c r="J9" s="351"/>
      <c r="K9" s="362"/>
      <c r="L9" s="362" t="str">
        <f>LEFT(B12,3)</f>
        <v>宮　田</v>
      </c>
      <c r="M9" s="362"/>
      <c r="N9" s="362"/>
      <c r="O9" s="362"/>
      <c r="P9" s="419" t="s">
        <v>102</v>
      </c>
      <c r="Q9" s="419"/>
      <c r="R9" s="420" t="s">
        <v>1</v>
      </c>
      <c r="S9" s="421"/>
      <c r="T9" s="419" t="s">
        <v>103</v>
      </c>
      <c r="U9" s="419"/>
      <c r="V9" s="10"/>
      <c r="W9" s="10"/>
      <c r="X9" s="10"/>
      <c r="Y9" s="10"/>
      <c r="Z9" s="250"/>
      <c r="AA9" s="250"/>
      <c r="AB9" s="255"/>
      <c r="AC9" s="270">
        <v>4</v>
      </c>
      <c r="AD9" s="250"/>
      <c r="AE9" s="268"/>
      <c r="AF9" s="250"/>
      <c r="AG9" s="257"/>
      <c r="AI9" s="30"/>
      <c r="AJ9" s="30"/>
    </row>
    <row r="10" spans="1:36" ht="22.5" customHeight="1" thickBot="1">
      <c r="A10" s="2">
        <v>5</v>
      </c>
      <c r="B10" s="3" t="str">
        <f>IF(A10="","",VLOOKUP(A10,データ!$B$109:$D$128,2,FALSE))</f>
        <v>那須　敬太</v>
      </c>
      <c r="C10" s="42" t="str">
        <f>IF(A10="","",VLOOKUP(A10,データ!$B$109:$D$128,3,FALSE))</f>
        <v>清武Ｊｒ</v>
      </c>
      <c r="D10" s="425"/>
      <c r="E10" s="423"/>
      <c r="F10" s="423"/>
      <c r="G10" s="424"/>
      <c r="H10" s="229" t="str">
        <f>IF(I10="","",IF(I10&gt;J10,"○","●"))</f>
        <v>●</v>
      </c>
      <c r="I10" s="133">
        <v>2</v>
      </c>
      <c r="J10" s="190">
        <v>6</v>
      </c>
      <c r="K10" s="190"/>
      <c r="L10" s="229" t="str">
        <f>IF(M10="","",IF(M10&gt;N10,"○","●"))</f>
        <v>○</v>
      </c>
      <c r="M10" s="133">
        <v>6</v>
      </c>
      <c r="N10" s="190">
        <v>4</v>
      </c>
      <c r="O10" s="190"/>
      <c r="P10" s="25">
        <f>IF(H10="","",COUNTIF(D10:O10,"○"))</f>
        <v>1</v>
      </c>
      <c r="Q10" s="23">
        <f>IF(H10="","",COUNTIF(D10:O10,"●"))</f>
        <v>1</v>
      </c>
      <c r="R10" s="417">
        <f>IF(I10="","",(I10+M10)/(I10+J10+M10+N10)+P10)</f>
        <v>1.4444444444444444</v>
      </c>
      <c r="S10" s="418"/>
      <c r="T10" s="419">
        <f>IF(R10="","",RANK(R10,R10:S12))</f>
        <v>2</v>
      </c>
      <c r="U10" s="419"/>
      <c r="V10" s="198"/>
      <c r="W10" s="164"/>
      <c r="X10" s="164"/>
      <c r="Y10" s="164"/>
      <c r="Z10" s="235" t="str">
        <f>B11</f>
        <v>城尾　侑希</v>
      </c>
      <c r="AA10" s="252"/>
      <c r="AB10" s="255"/>
      <c r="AC10" s="250"/>
      <c r="AD10" s="250"/>
      <c r="AE10" s="268"/>
      <c r="AF10" s="250"/>
      <c r="AG10" s="251"/>
      <c r="AI10" s="30"/>
      <c r="AJ10" s="30"/>
    </row>
    <row r="11" spans="1:36" ht="22.5" customHeight="1" thickTop="1">
      <c r="A11" s="2">
        <v>6</v>
      </c>
      <c r="B11" s="3" t="str">
        <f>IF(A11="","",VLOOKUP(A11,データ!$B$109:$D$128,2,FALSE))</f>
        <v>城尾　侑希</v>
      </c>
      <c r="C11" s="42" t="str">
        <f>IF(A11="","",VLOOKUP(A11,データ!$B$109:$D$128,3,FALSE))</f>
        <v>佐土原Jr</v>
      </c>
      <c r="D11" s="230" t="str">
        <f>IF(H10="","",IF(H10="○","●","○"))</f>
        <v>○</v>
      </c>
      <c r="E11" s="25">
        <f>IF(J10="","",J10)</f>
        <v>6</v>
      </c>
      <c r="F11" s="23">
        <f>IF(I10="","",I10)</f>
        <v>2</v>
      </c>
      <c r="G11" s="41">
        <f>IF(K10="","",K10)</f>
      </c>
      <c r="H11" s="422"/>
      <c r="I11" s="423"/>
      <c r="J11" s="423"/>
      <c r="K11" s="424"/>
      <c r="L11" s="191" t="str">
        <f>IF(M11="","",IF(M11&gt;N11,"○","●"))</f>
        <v>○</v>
      </c>
      <c r="M11" s="25">
        <v>6</v>
      </c>
      <c r="N11" s="23">
        <v>1</v>
      </c>
      <c r="O11" s="23"/>
      <c r="P11" s="25">
        <f>IF(D11="","",COUNTIF(D11:O11,"○"))</f>
        <v>2</v>
      </c>
      <c r="Q11" s="23">
        <f>IF(D11="","",COUNTIF(D11:O11,"●"))</f>
        <v>0</v>
      </c>
      <c r="R11" s="417">
        <f>IF(E11="","",(E11+M11)/(E11+F11+M11+N11)+P11)</f>
        <v>2.8</v>
      </c>
      <c r="S11" s="418"/>
      <c r="T11" s="419">
        <f>IF(R11="","",RANK(R11,R10:S12))</f>
        <v>1</v>
      </c>
      <c r="U11" s="419"/>
      <c r="V11" s="39"/>
      <c r="W11" s="39"/>
      <c r="X11" s="39"/>
      <c r="Y11" s="39"/>
      <c r="Z11" s="253"/>
      <c r="AA11" s="258"/>
      <c r="AB11" s="255"/>
      <c r="AC11" s="250"/>
      <c r="AD11" s="250"/>
      <c r="AE11" s="268"/>
      <c r="AF11" s="250"/>
      <c r="AG11" s="251"/>
      <c r="AI11" s="30"/>
      <c r="AJ11" s="30"/>
    </row>
    <row r="12" spans="1:36" ht="22.5" customHeight="1" thickBot="1">
      <c r="A12" s="2">
        <v>7</v>
      </c>
      <c r="B12" s="85" t="str">
        <f>IF(A12="","",VLOOKUP(A12,データ!$B$109:$D$128,2,FALSE))</f>
        <v>宮　田　龍　一</v>
      </c>
      <c r="C12" s="150" t="str">
        <f>IF(A12="","",VLOOKUP(A12,データ!$B$109:$D$128,3,FALSE))</f>
        <v>日南ＴＣジュニア</v>
      </c>
      <c r="D12" s="230" t="str">
        <f>IF(L10="","",IF(L10="○","●","○"))</f>
        <v>●</v>
      </c>
      <c r="E12" s="25">
        <f>IF(N10="","",N10)</f>
        <v>4</v>
      </c>
      <c r="F12" s="23">
        <f>IF(M10="","",M10)</f>
        <v>6</v>
      </c>
      <c r="G12" s="41">
        <f>IF(O10="","",O10)</f>
      </c>
      <c r="H12" s="231" t="str">
        <f>IF(L11="","",IF(L11="○","●","○"))</f>
        <v>●</v>
      </c>
      <c r="I12" s="25">
        <f>IF(N11="","",N11)</f>
        <v>1</v>
      </c>
      <c r="J12" s="23">
        <f>IF(M11="","",M11)</f>
        <v>6</v>
      </c>
      <c r="K12" s="41">
        <f>IF(O11="","",O11)</f>
      </c>
      <c r="L12" s="422"/>
      <c r="M12" s="423"/>
      <c r="N12" s="423"/>
      <c r="O12" s="424"/>
      <c r="P12" s="25">
        <f>IF(D12="","",COUNTIF(D12:O12,"○"))</f>
        <v>0</v>
      </c>
      <c r="Q12" s="23">
        <f>IF(D12="","",COUNTIF(D12:O12,"●"))</f>
        <v>2</v>
      </c>
      <c r="R12" s="417">
        <f>IF(E12="","",(E12+I12)/(E12+F12+I12+J12)+P12)</f>
        <v>0.29411764705882354</v>
      </c>
      <c r="S12" s="418"/>
      <c r="T12" s="419">
        <f>IF(R12="","",RANK(R12,R10:S12))</f>
        <v>3</v>
      </c>
      <c r="U12" s="419"/>
      <c r="V12" s="10"/>
      <c r="W12" s="10"/>
      <c r="X12" s="10"/>
      <c r="Y12" s="10"/>
      <c r="Z12" s="252"/>
      <c r="AA12" s="259">
        <v>6</v>
      </c>
      <c r="AB12" s="260"/>
      <c r="AC12" s="250"/>
      <c r="AD12" s="250"/>
      <c r="AE12" s="268"/>
      <c r="AF12" s="250"/>
      <c r="AG12" s="257"/>
      <c r="AI12" s="30"/>
      <c r="AJ12" s="30"/>
    </row>
    <row r="13" spans="1:36" ht="22.5" customHeight="1" thickTop="1">
      <c r="A13" s="7"/>
      <c r="B13" s="5"/>
      <c r="C13" s="5"/>
      <c r="D13" s="10"/>
      <c r="E13" s="10"/>
      <c r="F13" s="10"/>
      <c r="G13" s="10"/>
      <c r="H13" s="10"/>
      <c r="I13" s="12"/>
      <c r="J13" s="12"/>
      <c r="K13" s="12"/>
      <c r="L13" s="12"/>
      <c r="M13" s="426"/>
      <c r="N13" s="427"/>
      <c r="O13" s="427"/>
      <c r="P13" s="427"/>
      <c r="Q13" s="427"/>
      <c r="R13" s="428"/>
      <c r="S13" s="427"/>
      <c r="T13" s="427"/>
      <c r="U13" s="427"/>
      <c r="V13" s="10"/>
      <c r="W13" s="10"/>
      <c r="X13" s="10"/>
      <c r="Y13" s="10"/>
      <c r="Z13" s="255"/>
      <c r="AA13" s="261">
        <v>4</v>
      </c>
      <c r="AB13" s="265" t="str">
        <f>Z10</f>
        <v>城尾　侑希</v>
      </c>
      <c r="AC13" s="252"/>
      <c r="AD13" s="252"/>
      <c r="AE13" s="258"/>
      <c r="AF13" s="252"/>
      <c r="AG13" s="252"/>
      <c r="AI13" s="30"/>
      <c r="AJ13" s="30"/>
    </row>
    <row r="14" spans="1:36" ht="22.5" customHeight="1">
      <c r="A14" s="9" t="s">
        <v>42</v>
      </c>
      <c r="B14" s="24" t="s">
        <v>96</v>
      </c>
      <c r="C14" s="66" t="s">
        <v>95</v>
      </c>
      <c r="D14" s="353" t="str">
        <f>LEFT(B15,3)</f>
        <v>藤岡　</v>
      </c>
      <c r="E14" s="351"/>
      <c r="F14" s="351"/>
      <c r="G14" s="362"/>
      <c r="H14" s="351" t="str">
        <f>LEFT(B16,3)</f>
        <v>今隈　</v>
      </c>
      <c r="I14" s="351"/>
      <c r="J14" s="351"/>
      <c r="K14" s="362"/>
      <c r="L14" s="362" t="str">
        <f>LEFT(B17,3)</f>
        <v>甲斐大</v>
      </c>
      <c r="M14" s="362"/>
      <c r="N14" s="362"/>
      <c r="O14" s="362"/>
      <c r="P14" s="419" t="s">
        <v>102</v>
      </c>
      <c r="Q14" s="419"/>
      <c r="R14" s="420" t="s">
        <v>1</v>
      </c>
      <c r="S14" s="421"/>
      <c r="T14" s="419" t="s">
        <v>103</v>
      </c>
      <c r="U14" s="419"/>
      <c r="V14" s="10"/>
      <c r="W14" s="10"/>
      <c r="X14" s="10"/>
      <c r="Y14" s="10"/>
      <c r="Z14" s="255"/>
      <c r="AA14" s="250"/>
      <c r="AB14" s="250"/>
      <c r="AC14" s="250"/>
      <c r="AD14" s="250"/>
      <c r="AE14" s="268"/>
      <c r="AF14" s="250"/>
      <c r="AG14" s="257"/>
      <c r="AI14" s="30"/>
      <c r="AJ14" s="30"/>
    </row>
    <row r="15" spans="1:36" ht="22.5" customHeight="1" thickBot="1">
      <c r="A15" s="2">
        <v>8</v>
      </c>
      <c r="B15" s="3" t="str">
        <f>IF(A15="","",VLOOKUP(A15,データ!$B$109:$D$128,2,FALSE))</f>
        <v>藤岡　拳斗</v>
      </c>
      <c r="C15" s="42" t="str">
        <f>IF(A15="","",VLOOKUP(A15,データ!$B$109:$D$128,3,FALSE))</f>
        <v>飛江田Jr</v>
      </c>
      <c r="D15" s="425"/>
      <c r="E15" s="423"/>
      <c r="F15" s="423"/>
      <c r="G15" s="424"/>
      <c r="H15" s="229" t="str">
        <f>IF(I15="","",IF(I15&gt;J15,"○","●"))</f>
        <v>○</v>
      </c>
      <c r="I15" s="133">
        <v>6</v>
      </c>
      <c r="J15" s="190">
        <v>4</v>
      </c>
      <c r="K15" s="190"/>
      <c r="L15" s="229" t="str">
        <f>IF(M15="","",IF(M15&gt;N15,"○","●"))</f>
        <v>●</v>
      </c>
      <c r="M15" s="133">
        <v>1</v>
      </c>
      <c r="N15" s="190">
        <v>6</v>
      </c>
      <c r="O15" s="190"/>
      <c r="P15" s="25">
        <f>IF(H15="","",COUNTIF(D15:O15,"○"))</f>
        <v>1</v>
      </c>
      <c r="Q15" s="23">
        <f>IF(H15="","",COUNTIF(D15:O15,"●"))</f>
        <v>1</v>
      </c>
      <c r="R15" s="417">
        <f>IF(I15="","",(I15+M15)/(I15+J15+M15+N15)+P15)</f>
        <v>1.4117647058823528</v>
      </c>
      <c r="S15" s="418"/>
      <c r="T15" s="419">
        <f>IF(R15="","",RANK(R15,R15:S17))</f>
        <v>2</v>
      </c>
      <c r="U15" s="419"/>
      <c r="V15" s="198"/>
      <c r="W15" s="164"/>
      <c r="X15" s="164"/>
      <c r="Y15" s="164"/>
      <c r="Z15" s="236" t="str">
        <f>B17</f>
        <v>甲斐大地</v>
      </c>
      <c r="AA15" s="252"/>
      <c r="AB15" s="250"/>
      <c r="AC15" s="250"/>
      <c r="AD15" s="250"/>
      <c r="AE15" s="268"/>
      <c r="AF15" s="250"/>
      <c r="AG15" s="251"/>
      <c r="AI15" s="30"/>
      <c r="AJ15" s="30"/>
    </row>
    <row r="16" spans="1:36" ht="22.5" customHeight="1" thickTop="1">
      <c r="A16" s="2">
        <v>9</v>
      </c>
      <c r="B16" s="3" t="str">
        <f>IF(A16="","",VLOOKUP(A16,データ!$B$109:$D$128,2,FALSE))</f>
        <v>今隈　立人</v>
      </c>
      <c r="C16" s="42" t="str">
        <f>IF(A16="","",VLOOKUP(A16,データ!$B$109:$D$128,3,FALSE))</f>
        <v>イワキリＪｒ</v>
      </c>
      <c r="D16" s="230" t="str">
        <f>IF(H15="","",IF(H15="○","●","○"))</f>
        <v>●</v>
      </c>
      <c r="E16" s="25">
        <f>IF(J15="","",J15)</f>
        <v>4</v>
      </c>
      <c r="F16" s="23">
        <f>IF(I15="","",I15)</f>
        <v>6</v>
      </c>
      <c r="G16" s="41">
        <f>IF(K15="","",K15)</f>
      </c>
      <c r="H16" s="422"/>
      <c r="I16" s="423"/>
      <c r="J16" s="423"/>
      <c r="K16" s="424"/>
      <c r="L16" s="191" t="str">
        <f>IF(M16="","",IF(M16&gt;N16,"○","●"))</f>
        <v>●</v>
      </c>
      <c r="M16" s="25">
        <v>1</v>
      </c>
      <c r="N16" s="23">
        <v>6</v>
      </c>
      <c r="O16" s="23"/>
      <c r="P16" s="25">
        <f>IF(D16="","",COUNTIF(D16:O16,"○"))</f>
        <v>0</v>
      </c>
      <c r="Q16" s="23">
        <f>IF(D16="","",COUNTIF(D16:O16,"●"))</f>
        <v>2</v>
      </c>
      <c r="R16" s="417">
        <f>IF(E16="","",(E16+M16)/(E16+F16+M16+N16)+P16)</f>
        <v>0.29411764705882354</v>
      </c>
      <c r="S16" s="418"/>
      <c r="T16" s="419">
        <f>IF(R16="","",RANK(R16,R15:S17))</f>
        <v>3</v>
      </c>
      <c r="U16" s="419"/>
      <c r="V16" s="10"/>
      <c r="W16" s="10"/>
      <c r="X16" s="10"/>
      <c r="Y16" s="10"/>
      <c r="Z16" s="252"/>
      <c r="AA16" s="252"/>
      <c r="AB16" s="250"/>
      <c r="AC16" s="250"/>
      <c r="AD16" s="250"/>
      <c r="AE16" s="268"/>
      <c r="AF16" s="250"/>
      <c r="AG16" s="251"/>
      <c r="AI16" s="30"/>
      <c r="AJ16" s="30"/>
    </row>
    <row r="17" spans="1:36" ht="22.5" customHeight="1">
      <c r="A17" s="2">
        <v>10</v>
      </c>
      <c r="B17" s="85" t="str">
        <f>IF(A17="","",VLOOKUP(A17,データ!$B$109:$D$128,2,FALSE))</f>
        <v>甲斐大地</v>
      </c>
      <c r="C17" s="150" t="str">
        <f>IF(A17="","",VLOOKUP(A17,データ!$B$109:$D$128,3,FALSE))</f>
        <v>サンタハウス</v>
      </c>
      <c r="D17" s="230" t="str">
        <f>IF(L15="","",IF(L15="○","●","○"))</f>
        <v>○</v>
      </c>
      <c r="E17" s="25">
        <f>IF(N15="","",N15)</f>
        <v>6</v>
      </c>
      <c r="F17" s="23">
        <f>IF(M15="","",M15)</f>
        <v>1</v>
      </c>
      <c r="G17" s="41">
        <f>IF(O15="","",O15)</f>
      </c>
      <c r="H17" s="231" t="str">
        <f>IF(L16="","",IF(L16="○","●","○"))</f>
        <v>○</v>
      </c>
      <c r="I17" s="25">
        <f>IF(N16="","",N16)</f>
        <v>6</v>
      </c>
      <c r="J17" s="23">
        <f>IF(M16="","",M16)</f>
        <v>1</v>
      </c>
      <c r="K17" s="41">
        <f>IF(O16="","",O16)</f>
      </c>
      <c r="L17" s="422"/>
      <c r="M17" s="423"/>
      <c r="N17" s="423"/>
      <c r="O17" s="424"/>
      <c r="P17" s="25">
        <f>IF(D17="","",COUNTIF(D17:O17,"○"))</f>
        <v>2</v>
      </c>
      <c r="Q17" s="23">
        <f>IF(D17="","",COUNTIF(D17:O17,"●"))</f>
        <v>0</v>
      </c>
      <c r="R17" s="417">
        <f>IF(E17="","",(E17+I17)/(E17+F17+I17+J17)+P17)</f>
        <v>2.857142857142857</v>
      </c>
      <c r="S17" s="418"/>
      <c r="T17" s="419">
        <f>IF(R17="","",RANK(R17,R15:S17))</f>
        <v>1</v>
      </c>
      <c r="U17" s="419"/>
      <c r="V17" s="10"/>
      <c r="W17" s="10"/>
      <c r="X17" s="10"/>
      <c r="Y17" s="10"/>
      <c r="Z17" s="252"/>
      <c r="AA17" s="252"/>
      <c r="AB17" s="250"/>
      <c r="AC17" s="250"/>
      <c r="AD17" s="250"/>
      <c r="AE17" s="268"/>
      <c r="AF17" s="250"/>
      <c r="AG17" s="257"/>
      <c r="AI17" s="30"/>
      <c r="AJ17" s="30"/>
    </row>
    <row r="18" spans="1:36" ht="22.5" customHeight="1" thickBot="1">
      <c r="A18" s="7"/>
      <c r="B18" s="5"/>
      <c r="C18" s="5"/>
      <c r="D18" s="232"/>
      <c r="E18" s="10"/>
      <c r="F18" s="10"/>
      <c r="G18" s="232"/>
      <c r="H18" s="10"/>
      <c r="I18" s="12"/>
      <c r="J18" s="12"/>
      <c r="K18" s="12"/>
      <c r="L18" s="12"/>
      <c r="M18" s="12"/>
      <c r="Q18" s="426"/>
      <c r="R18" s="426"/>
      <c r="S18" s="426"/>
      <c r="T18" s="426"/>
      <c r="U18" s="426"/>
      <c r="V18" s="429"/>
      <c r="W18" s="426"/>
      <c r="X18" s="426"/>
      <c r="Y18" s="426"/>
      <c r="Z18" s="252"/>
      <c r="AA18" s="252"/>
      <c r="AB18" s="250"/>
      <c r="AC18" s="252"/>
      <c r="AD18" s="252"/>
      <c r="AE18" s="259">
        <v>6</v>
      </c>
      <c r="AF18" s="267" t="str">
        <f>AD8</f>
        <v>黒木　真理也</v>
      </c>
      <c r="AG18" s="252"/>
      <c r="AI18" s="30"/>
      <c r="AJ18" s="30"/>
    </row>
    <row r="19" spans="1:36" ht="22.5" customHeight="1" thickTop="1">
      <c r="A19" s="9" t="s">
        <v>44</v>
      </c>
      <c r="B19" s="24" t="s">
        <v>96</v>
      </c>
      <c r="C19" s="66" t="s">
        <v>95</v>
      </c>
      <c r="D19" s="353" t="str">
        <f>LEFT(B20,3)</f>
        <v>川 　</v>
      </c>
      <c r="E19" s="351"/>
      <c r="F19" s="351"/>
      <c r="G19" s="362"/>
      <c r="H19" s="351" t="str">
        <f>LEFT(B21,3)</f>
        <v>矢野　</v>
      </c>
      <c r="I19" s="351"/>
      <c r="J19" s="351"/>
      <c r="K19" s="362"/>
      <c r="L19" s="362" t="str">
        <f>LEFT(B22,3)</f>
        <v>児玉　</v>
      </c>
      <c r="M19" s="362"/>
      <c r="N19" s="362"/>
      <c r="O19" s="362"/>
      <c r="P19" s="419" t="s">
        <v>102</v>
      </c>
      <c r="Q19" s="419"/>
      <c r="R19" s="420" t="s">
        <v>1</v>
      </c>
      <c r="S19" s="421"/>
      <c r="T19" s="419" t="s">
        <v>103</v>
      </c>
      <c r="U19" s="419"/>
      <c r="V19" s="10"/>
      <c r="W19" s="10"/>
      <c r="X19" s="10"/>
      <c r="Y19" s="10"/>
      <c r="Z19" s="250"/>
      <c r="AA19" s="250"/>
      <c r="AB19" s="250"/>
      <c r="AC19" s="250"/>
      <c r="AD19" s="255"/>
      <c r="AE19" s="261">
        <v>3</v>
      </c>
      <c r="AF19" s="250"/>
      <c r="AG19" s="257"/>
      <c r="AI19" s="30"/>
      <c r="AJ19" s="30"/>
    </row>
    <row r="20" spans="1:36" ht="22.5" customHeight="1" thickBot="1">
      <c r="A20" s="22">
        <v>11</v>
      </c>
      <c r="B20" s="3" t="str">
        <f>IF(A20="","",VLOOKUP(A20,データ!$B$109:$D$128,2,FALSE))</f>
        <v>川 　越　絢　 恭</v>
      </c>
      <c r="C20" s="42" t="str">
        <f>IF(A20="","",VLOOKUP(A20,データ!$B$109:$D$128,3,FALSE))</f>
        <v>日南ＴＣジュニア</v>
      </c>
      <c r="D20" s="425"/>
      <c r="E20" s="423"/>
      <c r="F20" s="423"/>
      <c r="G20" s="424"/>
      <c r="H20" s="229" t="str">
        <f>IF(I20="","",IF(I20&gt;J20,"○","●"))</f>
        <v>○</v>
      </c>
      <c r="I20" s="133">
        <v>6</v>
      </c>
      <c r="J20" s="190">
        <v>0</v>
      </c>
      <c r="K20" s="190"/>
      <c r="L20" s="229" t="str">
        <f>IF(M20="","",IF(M20&gt;N20,"○","●"))</f>
        <v>○</v>
      </c>
      <c r="M20" s="133">
        <v>6</v>
      </c>
      <c r="N20" s="190">
        <v>1</v>
      </c>
      <c r="O20" s="190"/>
      <c r="P20" s="25">
        <f>IF(H20="","",COUNTIF(D20:O20,"○"))</f>
        <v>2</v>
      </c>
      <c r="Q20" s="23">
        <f>IF(H20="","",COUNTIF(D20:O20,"●"))</f>
        <v>0</v>
      </c>
      <c r="R20" s="417">
        <f>IF(I20="","",(I20+M20)/(I20+J20+M20+N20)+P20)</f>
        <v>2.9230769230769234</v>
      </c>
      <c r="S20" s="418"/>
      <c r="T20" s="419">
        <f>IF(R20="","",RANK(R20,R20:S22))</f>
        <v>1</v>
      </c>
      <c r="U20" s="419"/>
      <c r="V20" s="198"/>
      <c r="W20" s="164"/>
      <c r="X20" s="164"/>
      <c r="Y20" s="164"/>
      <c r="Z20" s="235" t="str">
        <f>B20</f>
        <v>川 　越　絢　 恭</v>
      </c>
      <c r="AA20" s="252"/>
      <c r="AB20" s="250"/>
      <c r="AC20" s="250"/>
      <c r="AD20" s="255"/>
      <c r="AE20" s="250"/>
      <c r="AF20" s="250"/>
      <c r="AG20" s="251"/>
      <c r="AI20" s="30"/>
      <c r="AJ20" s="30"/>
    </row>
    <row r="21" spans="1:36" ht="22.5" customHeight="1" thickTop="1">
      <c r="A21" s="19">
        <v>12</v>
      </c>
      <c r="B21" s="3" t="str">
        <f>IF(A21="","",VLOOKUP(A21,データ!$B$109:$D$128,2,FALSE))</f>
        <v>矢野　佑紀</v>
      </c>
      <c r="C21" s="42" t="str">
        <f>IF(A21="","",VLOOKUP(A21,データ!$B$109:$D$128,3,FALSE))</f>
        <v>飛江田Jr</v>
      </c>
      <c r="D21" s="230" t="str">
        <f>IF(H20="","",IF(H20="○","●","○"))</f>
        <v>●</v>
      </c>
      <c r="E21" s="25">
        <f>IF(J20="","",J20)</f>
        <v>0</v>
      </c>
      <c r="F21" s="23">
        <f>IF(I20="","",I20)</f>
        <v>6</v>
      </c>
      <c r="G21" s="41">
        <f>IF(K20="","",K20)</f>
      </c>
      <c r="H21" s="422"/>
      <c r="I21" s="423"/>
      <c r="J21" s="423"/>
      <c r="K21" s="424"/>
      <c r="L21" s="191" t="str">
        <f>IF(M21="","",IF(M21&gt;N21,"○","●"))</f>
        <v>○</v>
      </c>
      <c r="M21" s="25">
        <v>6</v>
      </c>
      <c r="N21" s="23">
        <v>0</v>
      </c>
      <c r="O21" s="23"/>
      <c r="P21" s="25">
        <f>IF(D21="","",COUNTIF(D21:O21,"○"))</f>
        <v>1</v>
      </c>
      <c r="Q21" s="23">
        <f>IF(D21="","",COUNTIF(D21:O21,"●"))</f>
        <v>1</v>
      </c>
      <c r="R21" s="417">
        <f>IF(E21="","",(E21+M21)/(E21+F21+M21+N21)+P21)</f>
        <v>1.5</v>
      </c>
      <c r="S21" s="418"/>
      <c r="T21" s="419">
        <f>IF(R21="","",RANK(R21,R20:S22))</f>
        <v>2</v>
      </c>
      <c r="U21" s="419"/>
      <c r="V21" s="10"/>
      <c r="W21" s="10"/>
      <c r="X21" s="10"/>
      <c r="Y21" s="10"/>
      <c r="Z21" s="262"/>
      <c r="AA21" s="252"/>
      <c r="AB21" s="250"/>
      <c r="AC21" s="250"/>
      <c r="AD21" s="255"/>
      <c r="AE21" s="250"/>
      <c r="AF21" s="250"/>
      <c r="AG21" s="251"/>
      <c r="AI21" s="30"/>
      <c r="AJ21" s="30"/>
    </row>
    <row r="22" spans="1:36" ht="22.5" customHeight="1" thickBot="1">
      <c r="A22" s="19">
        <v>13</v>
      </c>
      <c r="B22" s="85" t="str">
        <f>IF(A22="","",VLOOKUP(A22,データ!$B$109:$D$128,2,FALSE))</f>
        <v>児玉　翼</v>
      </c>
      <c r="C22" s="150" t="str">
        <f>IF(A22="","",VLOOKUP(A22,データ!$B$109:$D$128,3,FALSE))</f>
        <v>イワキリＪｒ</v>
      </c>
      <c r="D22" s="230" t="str">
        <f>IF(L20="","",IF(L20="○","●","○"))</f>
        <v>●</v>
      </c>
      <c r="E22" s="25">
        <f>IF(N20="","",N20)</f>
        <v>1</v>
      </c>
      <c r="F22" s="23">
        <f>IF(M20="","",M20)</f>
        <v>6</v>
      </c>
      <c r="G22" s="41">
        <f>IF(O20="","",O20)</f>
      </c>
      <c r="H22" s="231" t="str">
        <f>IF(L21="","",IF(L21="○","●","○"))</f>
        <v>●</v>
      </c>
      <c r="I22" s="25">
        <f>IF(N21="","",N21)</f>
        <v>0</v>
      </c>
      <c r="J22" s="23">
        <f>IF(M21="","",M21)</f>
        <v>6</v>
      </c>
      <c r="K22" s="41">
        <f>IF(O21="","",O21)</f>
      </c>
      <c r="L22" s="422"/>
      <c r="M22" s="423"/>
      <c r="N22" s="423"/>
      <c r="O22" s="424"/>
      <c r="P22" s="25">
        <f>IF(D22="","",COUNTIF(D22:O22,"○"))</f>
        <v>0</v>
      </c>
      <c r="Q22" s="23">
        <f>IF(D22="","",COUNTIF(D22:O22,"●"))</f>
        <v>2</v>
      </c>
      <c r="R22" s="417">
        <f>IF(E22="","",(E22+I22)/(E22+F22+I22+J22)+P22)</f>
        <v>0.07692307692307693</v>
      </c>
      <c r="S22" s="418"/>
      <c r="T22" s="419">
        <f>IF(R22="","",RANK(R22,R20:S22))</f>
        <v>3</v>
      </c>
      <c r="U22" s="419"/>
      <c r="V22" s="10"/>
      <c r="W22" s="10"/>
      <c r="X22" s="10"/>
      <c r="Y22" s="10"/>
      <c r="Z22" s="256"/>
      <c r="AA22" s="261">
        <v>2</v>
      </c>
      <c r="AB22" s="265" t="str">
        <f>Z25</f>
        <v>新　坂　祐　人</v>
      </c>
      <c r="AC22" s="250"/>
      <c r="AD22" s="255"/>
      <c r="AE22" s="250"/>
      <c r="AF22" s="250"/>
      <c r="AG22" s="257"/>
      <c r="AI22" s="30"/>
      <c r="AJ22" s="30"/>
    </row>
    <row r="23" spans="1:36" ht="22.5" customHeight="1" thickTop="1">
      <c r="A23" s="14"/>
      <c r="B23" s="5"/>
      <c r="C23" s="5"/>
      <c r="D23" s="10"/>
      <c r="E23" s="10"/>
      <c r="F23" s="10"/>
      <c r="G23" s="10"/>
      <c r="H23" s="10"/>
      <c r="I23" s="10"/>
      <c r="J23" s="12"/>
      <c r="K23" s="12"/>
      <c r="L23" s="12"/>
      <c r="M23" s="427"/>
      <c r="N23" s="427"/>
      <c r="O23" s="427"/>
      <c r="P23" s="427"/>
      <c r="Q23" s="427"/>
      <c r="R23" s="428"/>
      <c r="S23" s="428"/>
      <c r="T23" s="428"/>
      <c r="U23" s="428"/>
      <c r="V23" s="10"/>
      <c r="W23" s="10"/>
      <c r="X23" s="10"/>
      <c r="Y23" s="10"/>
      <c r="Z23" s="250"/>
      <c r="AA23" s="272">
        <v>6</v>
      </c>
      <c r="AB23" s="271"/>
      <c r="AC23" s="269"/>
      <c r="AD23" s="255"/>
      <c r="AE23" s="250"/>
      <c r="AF23" s="250"/>
      <c r="AG23" s="257"/>
      <c r="AI23" s="30"/>
      <c r="AJ23" s="30"/>
    </row>
    <row r="24" spans="1:36" ht="22.5" customHeight="1">
      <c r="A24" s="9" t="s">
        <v>41</v>
      </c>
      <c r="B24" s="24" t="s">
        <v>96</v>
      </c>
      <c r="C24" s="66" t="s">
        <v>95</v>
      </c>
      <c r="D24" s="353" t="str">
        <f>LEFT(B25,3)</f>
        <v>新　坂</v>
      </c>
      <c r="E24" s="351"/>
      <c r="F24" s="351"/>
      <c r="G24" s="362"/>
      <c r="H24" s="351" t="str">
        <f>LEFT(B26,3)</f>
        <v>久保崎</v>
      </c>
      <c r="I24" s="351"/>
      <c r="J24" s="351"/>
      <c r="K24" s="362"/>
      <c r="L24" s="362" t="str">
        <f>LEFT(B27,3)</f>
        <v>佐野　</v>
      </c>
      <c r="M24" s="362"/>
      <c r="N24" s="362"/>
      <c r="O24" s="362"/>
      <c r="P24" s="419" t="s">
        <v>102</v>
      </c>
      <c r="Q24" s="419"/>
      <c r="R24" s="420" t="s">
        <v>1</v>
      </c>
      <c r="S24" s="421"/>
      <c r="T24" s="419" t="s">
        <v>103</v>
      </c>
      <c r="U24" s="419"/>
      <c r="V24" s="10"/>
      <c r="W24" s="10"/>
      <c r="X24" s="10"/>
      <c r="Y24" s="10"/>
      <c r="Z24" s="252"/>
      <c r="AA24" s="258"/>
      <c r="AB24" s="255"/>
      <c r="AC24" s="250"/>
      <c r="AD24" s="255"/>
      <c r="AE24" s="250"/>
      <c r="AF24" s="250"/>
      <c r="AG24" s="251"/>
      <c r="AI24" s="30"/>
      <c r="AJ24" s="30"/>
    </row>
    <row r="25" spans="1:36" ht="22.5" customHeight="1" thickBot="1">
      <c r="A25" s="2">
        <v>14</v>
      </c>
      <c r="B25" s="3" t="str">
        <f>IF(A25="","",VLOOKUP(A25,データ!$B$109:$D$128,2,FALSE))</f>
        <v>新　坂　祐　人</v>
      </c>
      <c r="C25" s="42" t="str">
        <f>IF(A25="","",VLOOKUP(A25,データ!$B$109:$D$128,3,FALSE))</f>
        <v>日南ＴＣジュニア</v>
      </c>
      <c r="D25" s="425"/>
      <c r="E25" s="423"/>
      <c r="F25" s="423"/>
      <c r="G25" s="424"/>
      <c r="H25" s="229" t="str">
        <f>IF(I25="","",IF(I25&gt;J25,"○","●"))</f>
        <v>○</v>
      </c>
      <c r="I25" s="133">
        <v>6</v>
      </c>
      <c r="J25" s="190">
        <v>4</v>
      </c>
      <c r="K25" s="190"/>
      <c r="L25" s="229" t="str">
        <f>IF(M25="","",IF(M25&gt;N25,"○","●"))</f>
        <v>○</v>
      </c>
      <c r="M25" s="133">
        <v>6</v>
      </c>
      <c r="N25" s="190">
        <v>0</v>
      </c>
      <c r="O25" s="190"/>
      <c r="P25" s="25">
        <f>IF(H25="","",COUNTIF(D25:O25,"○"))</f>
        <v>2</v>
      </c>
      <c r="Q25" s="23">
        <f>IF(H25="","",COUNTIF(D25:O25,"●"))</f>
        <v>0</v>
      </c>
      <c r="R25" s="417">
        <f>IF(I25="","",(I25+M25)/(I25+J25+M25+N25)+P25)</f>
        <v>2.75</v>
      </c>
      <c r="S25" s="418"/>
      <c r="T25" s="419">
        <f>IF(R25="","",RANK(R25,R25:S27))</f>
        <v>1</v>
      </c>
      <c r="U25" s="419"/>
      <c r="V25" s="198"/>
      <c r="W25" s="164"/>
      <c r="X25" s="164"/>
      <c r="Y25" s="234"/>
      <c r="Z25" s="235" t="str">
        <f>B25</f>
        <v>新　坂　祐　人</v>
      </c>
      <c r="AA25" s="258"/>
      <c r="AB25" s="255"/>
      <c r="AC25" s="269"/>
      <c r="AD25" s="255"/>
      <c r="AE25" s="250"/>
      <c r="AF25" s="250"/>
      <c r="AG25" s="251"/>
      <c r="AI25" s="30"/>
      <c r="AJ25" s="30"/>
    </row>
    <row r="26" spans="1:36" ht="22.5" customHeight="1" thickBot="1" thickTop="1">
      <c r="A26" s="2">
        <v>15</v>
      </c>
      <c r="B26" s="3" t="str">
        <f>IF(A26="","",VLOOKUP(A26,データ!$B$109:$D$128,2,FALSE))</f>
        <v>久保崎竣平</v>
      </c>
      <c r="C26" s="42" t="str">
        <f>IF(A26="","",VLOOKUP(A26,データ!$B$109:$D$128,3,FALSE))</f>
        <v>サンタハウス</v>
      </c>
      <c r="D26" s="230" t="str">
        <f>IF(H25="","",IF(H25="○","●","○"))</f>
        <v>●</v>
      </c>
      <c r="E26" s="25">
        <f>IF(J25="","",J25)</f>
        <v>4</v>
      </c>
      <c r="F26" s="23">
        <f>IF(I25="","",I25)</f>
        <v>6</v>
      </c>
      <c r="G26" s="41">
        <f>IF(K25="","",K25)</f>
      </c>
      <c r="H26" s="422"/>
      <c r="I26" s="423"/>
      <c r="J26" s="423"/>
      <c r="K26" s="424"/>
      <c r="L26" s="191" t="str">
        <f>IF(M26="","",IF(M26&gt;N26,"○","●"))</f>
        <v>○</v>
      </c>
      <c r="M26" s="25">
        <v>6</v>
      </c>
      <c r="N26" s="23">
        <v>0</v>
      </c>
      <c r="O26" s="23"/>
      <c r="P26" s="25">
        <f>IF(D26="","",COUNTIF(D26:O26,"○"))</f>
        <v>1</v>
      </c>
      <c r="Q26" s="23">
        <f>IF(D26="","",COUNTIF(D26:O26,"●"))</f>
        <v>1</v>
      </c>
      <c r="R26" s="417">
        <f>IF(E26="","",(E26+M26)/(E26+F26+M26+N26)+P26)</f>
        <v>1.625</v>
      </c>
      <c r="S26" s="418"/>
      <c r="T26" s="419">
        <f>IF(R26="","",RANK(R26,R25:S27))</f>
        <v>2</v>
      </c>
      <c r="U26" s="419"/>
      <c r="V26" s="10"/>
      <c r="W26" s="10"/>
      <c r="X26" s="10"/>
      <c r="Y26" s="10"/>
      <c r="Z26" s="252"/>
      <c r="AA26" s="252"/>
      <c r="AB26" s="255"/>
      <c r="AC26" s="261">
        <v>3</v>
      </c>
      <c r="AD26" s="255"/>
      <c r="AE26" s="250"/>
      <c r="AF26" s="250"/>
      <c r="AG26" s="257"/>
      <c r="AI26" s="30"/>
      <c r="AJ26" s="30"/>
    </row>
    <row r="27" spans="1:36" ht="22.5" customHeight="1" thickTop="1">
      <c r="A27" s="2">
        <v>16</v>
      </c>
      <c r="B27" s="85" t="str">
        <f>IF(A27="","",VLOOKUP(A27,データ!$B$109:$D$128,2,FALSE))</f>
        <v>佐野　真太郎</v>
      </c>
      <c r="C27" s="150" t="str">
        <f>IF(A27="","",VLOOKUP(A27,データ!$B$109:$D$128,3,FALSE))</f>
        <v>イワキリＪｒ</v>
      </c>
      <c r="D27" s="230" t="str">
        <f>IF(L25="","",IF(L25="○","●","○"))</f>
        <v>●</v>
      </c>
      <c r="E27" s="25">
        <f>IF(N25="","",N25)</f>
        <v>0</v>
      </c>
      <c r="F27" s="23">
        <f>IF(M25="","",M25)</f>
        <v>6</v>
      </c>
      <c r="G27" s="41">
        <f>IF(O25="","",O25)</f>
      </c>
      <c r="H27" s="231" t="str">
        <f>IF(L26="","",IF(L26="○","●","○"))</f>
        <v>●</v>
      </c>
      <c r="I27" s="25">
        <f>IF(N26="","",N26)</f>
        <v>0</v>
      </c>
      <c r="J27" s="23">
        <f>IF(M26="","",M26)</f>
        <v>6</v>
      </c>
      <c r="K27" s="41">
        <f>IF(O26="","",O26)</f>
      </c>
      <c r="L27" s="422"/>
      <c r="M27" s="423"/>
      <c r="N27" s="423"/>
      <c r="O27" s="424"/>
      <c r="P27" s="25">
        <f>IF(D27="","",COUNTIF(D27:O27,"○"))</f>
        <v>0</v>
      </c>
      <c r="Q27" s="23">
        <f>IF(D27="","",COUNTIF(D27:O27,"●"))</f>
        <v>2</v>
      </c>
      <c r="R27" s="417">
        <f>IF(E27="","",(E27+I27)/(E27+F27+I27+J27)+P27)</f>
        <v>0</v>
      </c>
      <c r="S27" s="418"/>
      <c r="T27" s="419">
        <f>IF(R27="","",RANK(R27,R25:S27))</f>
        <v>3</v>
      </c>
      <c r="U27" s="419"/>
      <c r="V27" s="10"/>
      <c r="W27" s="10"/>
      <c r="X27" s="10"/>
      <c r="Y27" s="10"/>
      <c r="Z27" s="252"/>
      <c r="AA27" s="252"/>
      <c r="AB27" s="250"/>
      <c r="AC27" s="272">
        <v>6</v>
      </c>
      <c r="AD27" s="273" t="str">
        <f>AB30</f>
        <v>高橋　翔</v>
      </c>
      <c r="AE27" s="250"/>
      <c r="AF27" s="250"/>
      <c r="AG27" s="257"/>
      <c r="AI27" s="30"/>
      <c r="AJ27" s="30"/>
    </row>
    <row r="28" spans="1:36" ht="22.5" customHeight="1">
      <c r="A28" s="18"/>
      <c r="B28" s="5"/>
      <c r="C28" s="5"/>
      <c r="D28" s="10"/>
      <c r="E28" s="10"/>
      <c r="F28" s="10"/>
      <c r="G28" s="10"/>
      <c r="H28" s="10"/>
      <c r="I28" s="12"/>
      <c r="J28" s="12"/>
      <c r="K28" s="12"/>
      <c r="L28" s="12"/>
      <c r="M28" s="426"/>
      <c r="N28" s="427"/>
      <c r="O28" s="427"/>
      <c r="P28" s="427"/>
      <c r="Q28" s="427"/>
      <c r="R28" s="428"/>
      <c r="S28" s="427"/>
      <c r="T28" s="427"/>
      <c r="U28" s="427"/>
      <c r="V28" s="10"/>
      <c r="W28" s="10"/>
      <c r="X28" s="10"/>
      <c r="Y28" s="10"/>
      <c r="Z28" s="250"/>
      <c r="AA28" s="250"/>
      <c r="AB28" s="250"/>
      <c r="AC28" s="268"/>
      <c r="AD28" s="250"/>
      <c r="AE28" s="250"/>
      <c r="AF28" s="250"/>
      <c r="AG28" s="257"/>
      <c r="AI28" s="30"/>
      <c r="AJ28" s="30"/>
    </row>
    <row r="29" spans="1:36" ht="22.5" customHeight="1">
      <c r="A29" s="36" t="s">
        <v>433</v>
      </c>
      <c r="B29" s="16" t="s">
        <v>86</v>
      </c>
      <c r="C29" s="68" t="s">
        <v>0</v>
      </c>
      <c r="D29" s="353" t="str">
        <f>LEFT(B30,3)</f>
        <v>高橋　</v>
      </c>
      <c r="E29" s="351"/>
      <c r="F29" s="351"/>
      <c r="G29" s="362"/>
      <c r="H29" s="351" t="str">
        <f>LEFT(B31,3)</f>
        <v>川俣　</v>
      </c>
      <c r="I29" s="351"/>
      <c r="J29" s="351"/>
      <c r="K29" s="362"/>
      <c r="L29" s="362" t="str">
        <f>LEFT(B32,3)</f>
        <v>落　合</v>
      </c>
      <c r="M29" s="362"/>
      <c r="N29" s="362"/>
      <c r="O29" s="362"/>
      <c r="P29" s="350" t="str">
        <f>LEFT(B33,3)</f>
        <v>松元　</v>
      </c>
      <c r="Q29" s="409"/>
      <c r="R29" s="409"/>
      <c r="S29" s="351"/>
      <c r="T29" s="419" t="s">
        <v>102</v>
      </c>
      <c r="U29" s="419"/>
      <c r="V29" s="420" t="s">
        <v>1</v>
      </c>
      <c r="W29" s="421"/>
      <c r="X29" s="419" t="s">
        <v>103</v>
      </c>
      <c r="Y29" s="419"/>
      <c r="Z29" s="252"/>
      <c r="AA29" s="252"/>
      <c r="AB29" s="250"/>
      <c r="AC29" s="268"/>
      <c r="AD29" s="250"/>
      <c r="AE29" s="250"/>
      <c r="AF29" s="250"/>
      <c r="AG29" s="251"/>
      <c r="AI29" s="30"/>
      <c r="AJ29" s="30"/>
    </row>
    <row r="30" spans="1:36" ht="22.5" customHeight="1" thickBot="1">
      <c r="A30" s="19">
        <v>17</v>
      </c>
      <c r="B30" s="3" t="str">
        <f>IF(A30="","",VLOOKUP(A30,データ!$B$109:$D$128,2,FALSE))</f>
        <v>高橋　翔</v>
      </c>
      <c r="C30" s="149" t="str">
        <f>IF(A30="","",VLOOKUP(A30,データ!$B$109:$D$128,3,FALSE))</f>
        <v>イワキリＪｒ</v>
      </c>
      <c r="D30" s="439"/>
      <c r="E30" s="437"/>
      <c r="F30" s="437"/>
      <c r="G30" s="438"/>
      <c r="H30" s="22" t="str">
        <f>IF(I30="","",IF(I30&gt;J30,"○","●"))</f>
        <v>○</v>
      </c>
      <c r="I30" s="133">
        <v>6</v>
      </c>
      <c r="J30" s="190">
        <v>1</v>
      </c>
      <c r="K30" s="22"/>
      <c r="L30" s="22" t="str">
        <f>IF(M30="","",IF(M30&gt;N30,"○","●"))</f>
        <v>○</v>
      </c>
      <c r="M30" s="133">
        <v>6</v>
      </c>
      <c r="N30" s="190">
        <v>0</v>
      </c>
      <c r="O30" s="22"/>
      <c r="P30" s="22" t="str">
        <f>IF(Q30="","",IF(Q30&gt;R30,"○","●"))</f>
        <v>○</v>
      </c>
      <c r="Q30" s="133">
        <v>6</v>
      </c>
      <c r="R30" s="190">
        <v>2</v>
      </c>
      <c r="S30" s="22"/>
      <c r="T30" s="133">
        <f>IF(H30="","",COUNTIF(D30:S30,"○"))</f>
        <v>3</v>
      </c>
      <c r="U30" s="190">
        <f>IF(H30="","",COUNTIF(D30:S30,"●"))</f>
        <v>0</v>
      </c>
      <c r="V30" s="434">
        <f>IF(I30="","",(I30+M30+Q30)/(I30+J30+M30+N30+Q30+R30)+T30)</f>
        <v>3.857142857142857</v>
      </c>
      <c r="W30" s="435"/>
      <c r="X30" s="430">
        <f>IF(V30="","",RANK(V30,V30:W33))</f>
        <v>1</v>
      </c>
      <c r="Y30" s="431"/>
      <c r="Z30" s="164"/>
      <c r="AA30" s="164"/>
      <c r="AB30" s="235" t="str">
        <f>B30</f>
        <v>高橋　翔</v>
      </c>
      <c r="AC30" s="268"/>
      <c r="AD30" s="250"/>
      <c r="AE30" s="250"/>
      <c r="AF30" s="250"/>
      <c r="AG30" s="251"/>
      <c r="AI30" s="30"/>
      <c r="AJ30" s="30"/>
    </row>
    <row r="31" spans="1:36" ht="22.5" customHeight="1" thickTop="1">
      <c r="A31" s="19">
        <v>18</v>
      </c>
      <c r="B31" s="3" t="str">
        <f>IF(A31="","",VLOOKUP(A31,データ!$B$109:$D$128,2,FALSE))</f>
        <v>川俣　勇人</v>
      </c>
      <c r="C31" s="149" t="str">
        <f>IF(A31="","",VLOOKUP(A31,データ!$B$109:$D$128,3,FALSE))</f>
        <v>清武Ｊｒ</v>
      </c>
      <c r="D31" s="226" t="str">
        <f>IF(H30="","",IF(H30="○","●","○"))</f>
        <v>●</v>
      </c>
      <c r="E31" s="133">
        <f>IF(J30="","",J30)</f>
        <v>1</v>
      </c>
      <c r="F31" s="190">
        <f>IF(I30="","",I30)</f>
        <v>6</v>
      </c>
      <c r="G31" s="22">
        <f>IF(K30="","",K30)</f>
      </c>
      <c r="H31" s="436"/>
      <c r="I31" s="437"/>
      <c r="J31" s="437"/>
      <c r="K31" s="438"/>
      <c r="L31" s="22" t="str">
        <f>IF(M31="","",IF(M31&gt;N31,"○","●"))</f>
        <v>○</v>
      </c>
      <c r="M31" s="133">
        <v>6</v>
      </c>
      <c r="N31" s="190">
        <v>3</v>
      </c>
      <c r="O31" s="22"/>
      <c r="P31" s="22" t="str">
        <f>IF(Q31="","",IF(Q31&gt;R31,"○","●"))</f>
        <v>●</v>
      </c>
      <c r="Q31" s="133">
        <v>3</v>
      </c>
      <c r="R31" s="190">
        <v>6</v>
      </c>
      <c r="S31" s="22"/>
      <c r="T31" s="133">
        <f>IF(D31="","",COUNTIF(D31:S31,"○"))</f>
        <v>1</v>
      </c>
      <c r="U31" s="190">
        <f>IF(D31="","",COUNTIF(D31:S31,"●"))</f>
        <v>2</v>
      </c>
      <c r="V31" s="434">
        <f>IF(E31="","",(E31+M31+Q31)/(E31+F31+M31+N31+Q31+R31)+T31)</f>
        <v>1.4</v>
      </c>
      <c r="W31" s="435"/>
      <c r="X31" s="430">
        <f>IF(V31="","",RANK(V31,V30:W33))</f>
        <v>3</v>
      </c>
      <c r="Y31" s="431"/>
      <c r="Z31" s="253"/>
      <c r="AA31" s="253"/>
      <c r="AB31" s="263"/>
      <c r="AC31" s="250"/>
      <c r="AD31" s="250"/>
      <c r="AE31" s="250"/>
      <c r="AF31" s="250"/>
      <c r="AG31" s="257"/>
      <c r="AI31" s="30"/>
      <c r="AJ31" s="30"/>
    </row>
    <row r="32" spans="1:36" ht="22.5" customHeight="1">
      <c r="A32" s="19">
        <v>19</v>
      </c>
      <c r="B32" s="3" t="str">
        <f>IF(A32="","",VLOOKUP(A32,データ!$B$109:$D$128,2,FALSE))</f>
        <v>落　合　宏志朗</v>
      </c>
      <c r="C32" s="149" t="str">
        <f>IF(A32="","",VLOOKUP(A32,データ!$B$109:$D$128,3,FALSE))</f>
        <v>日南ＴＣジュニア</v>
      </c>
      <c r="D32" s="226" t="str">
        <f>IF(L30="","",IF(L30="○","●","○"))</f>
        <v>●</v>
      </c>
      <c r="E32" s="25">
        <f>IF(N30="","",N30)</f>
        <v>0</v>
      </c>
      <c r="F32" s="23">
        <f>IF(M30="","",M30)</f>
        <v>6</v>
      </c>
      <c r="G32" s="19">
        <f>IF(O30="","",O30)</f>
      </c>
      <c r="H32" s="19" t="str">
        <f>IF(L31="","",IF(L31="○","●","○"))</f>
        <v>●</v>
      </c>
      <c r="I32" s="25">
        <f>IF(N31="","",N31)</f>
        <v>3</v>
      </c>
      <c r="J32" s="23">
        <f>IF(M31="","",M31)</f>
        <v>6</v>
      </c>
      <c r="K32" s="22">
        <f>IF(O31="","",O31)</f>
      </c>
      <c r="L32" s="436"/>
      <c r="M32" s="437"/>
      <c r="N32" s="437"/>
      <c r="O32" s="438"/>
      <c r="P32" s="22" t="str">
        <f>IF(Q32="","",IF(Q32&gt;R32,"○","●"))</f>
        <v>●</v>
      </c>
      <c r="Q32" s="133">
        <v>0</v>
      </c>
      <c r="R32" s="190">
        <v>6</v>
      </c>
      <c r="S32" s="22"/>
      <c r="T32" s="133">
        <f>IF(D32="","",COUNTIF(D32:S32,"○"))</f>
        <v>0</v>
      </c>
      <c r="U32" s="190">
        <f>IF(D32="","",COUNTIF(D32:S32,"●"))</f>
        <v>3</v>
      </c>
      <c r="V32" s="434">
        <f>IF(E32="","",(E32+I32+Q32)/(E32+F32+I32+J32+Q32+R32)+T32)</f>
        <v>0.14285714285714285</v>
      </c>
      <c r="W32" s="435"/>
      <c r="X32" s="430">
        <f>IF(V32="","",RANK(V32,V30:W33))</f>
        <v>4</v>
      </c>
      <c r="Y32" s="431"/>
      <c r="Z32" s="252"/>
      <c r="AA32" s="252"/>
      <c r="AB32" s="250"/>
      <c r="AC32" s="250"/>
      <c r="AD32" s="250"/>
      <c r="AE32" s="250"/>
      <c r="AF32" s="250"/>
      <c r="AG32" s="257"/>
      <c r="AI32" s="30"/>
      <c r="AJ32" s="30"/>
    </row>
    <row r="33" spans="1:36" ht="22.5" customHeight="1">
      <c r="A33" s="19">
        <v>20</v>
      </c>
      <c r="B33" s="4" t="str">
        <f>IF(A33="","",VLOOKUP(A33,データ!$B$109:$D$128,2,FALSE))</f>
        <v>松元　駿</v>
      </c>
      <c r="C33" s="149" t="str">
        <f>IF(A33="","",VLOOKUP(A33,データ!$B$109:$D$128,3,FALSE))</f>
        <v>チーム村雲</v>
      </c>
      <c r="D33" s="227" t="str">
        <f>IF(P30="","",IF(P30="○","●","○"))</f>
        <v>●</v>
      </c>
      <c r="E33" s="21">
        <f>IF(R30="","",R30)</f>
        <v>2</v>
      </c>
      <c r="F33" s="157">
        <f>IF(Q30="","",Q30)</f>
        <v>6</v>
      </c>
      <c r="G33" s="228">
        <f>IF(S30="","",S30)</f>
      </c>
      <c r="H33" s="228" t="str">
        <f>IF(P31="","",IF(P31="○","●","○"))</f>
        <v>○</v>
      </c>
      <c r="I33" s="21">
        <f>IF(R31="","",R31)</f>
        <v>6</v>
      </c>
      <c r="J33" s="157">
        <f>IF(Q31="","",Q31)</f>
        <v>3</v>
      </c>
      <c r="K33" s="19">
        <f>IF(S31="","",S31)</f>
      </c>
      <c r="L33" s="19" t="str">
        <f>IF(P32="","",IF(P32="○","●","○"))</f>
        <v>○</v>
      </c>
      <c r="M33" s="25">
        <f>IF(R32="","",R32)</f>
        <v>6</v>
      </c>
      <c r="N33" s="23">
        <f>IF(Q32="","",Q32)</f>
        <v>0</v>
      </c>
      <c r="O33" s="19">
        <f>IF(S32="","",S32)</f>
      </c>
      <c r="P33" s="422"/>
      <c r="Q33" s="423"/>
      <c r="R33" s="423"/>
      <c r="S33" s="424"/>
      <c r="T33" s="25">
        <f>IF(D33="","",COUNTIF(D33:S33,"○"))</f>
        <v>2</v>
      </c>
      <c r="U33" s="23">
        <f>IF(D33="","",COUNTIF(D33:S33,"●"))</f>
        <v>1</v>
      </c>
      <c r="V33" s="432">
        <f>IF(E33="","",(E33+I33+M33)/(E33+F33+I33+J33+M33+N33)+T33)</f>
        <v>2.608695652173913</v>
      </c>
      <c r="W33" s="433"/>
      <c r="X33" s="420">
        <f>IF(V33="","",RANK(V33,V30:W33))</f>
        <v>2</v>
      </c>
      <c r="Y33" s="421"/>
      <c r="Z33" s="252"/>
      <c r="AA33" s="252"/>
      <c r="AB33" s="250"/>
      <c r="AC33" s="250"/>
      <c r="AD33" s="250"/>
      <c r="AE33" s="250"/>
      <c r="AF33" s="250"/>
      <c r="AG33" s="257"/>
      <c r="AI33" s="30"/>
      <c r="AJ33" s="30"/>
    </row>
    <row r="34" spans="1:36" ht="22.5" customHeight="1">
      <c r="A34" s="7"/>
      <c r="B34" s="14"/>
      <c r="C34" s="14"/>
      <c r="D34" s="10"/>
      <c r="E34" s="10"/>
      <c r="F34" s="10"/>
      <c r="G34" s="10"/>
      <c r="H34" s="10"/>
      <c r="I34" s="12"/>
      <c r="J34" s="12"/>
      <c r="K34" s="12"/>
      <c r="L34" s="12"/>
      <c r="M34" s="10"/>
      <c r="N34" s="10"/>
      <c r="O34" s="10"/>
      <c r="P34" s="10"/>
      <c r="Q34" s="10"/>
      <c r="R34" s="233"/>
      <c r="S34" s="10"/>
      <c r="T34" s="10"/>
      <c r="U34" s="10"/>
      <c r="V34" s="10"/>
      <c r="W34" s="10"/>
      <c r="X34" s="10"/>
      <c r="Y34" s="10"/>
      <c r="Z34" s="252"/>
      <c r="AA34" s="252"/>
      <c r="AB34" s="252"/>
      <c r="AC34" s="252"/>
      <c r="AD34" s="252"/>
      <c r="AE34" s="252"/>
      <c r="AF34" s="252"/>
      <c r="AG34" s="252"/>
      <c r="AH34" s="30"/>
      <c r="AI34" s="30"/>
      <c r="AJ34" s="30"/>
    </row>
    <row r="35" spans="1:33" ht="19.5" customHeight="1">
      <c r="A35" s="10"/>
      <c r="B35" s="5"/>
      <c r="C35" s="6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60"/>
      <c r="AA35" s="160"/>
      <c r="AB35" s="160"/>
      <c r="AC35" s="160"/>
      <c r="AD35" s="264"/>
      <c r="AE35" s="264"/>
      <c r="AF35" s="264"/>
      <c r="AG35" s="264"/>
    </row>
    <row r="36" spans="1:33" ht="28.5" customHeight="1">
      <c r="A36" s="28" t="s">
        <v>91</v>
      </c>
      <c r="D36" s="127" t="s">
        <v>62</v>
      </c>
      <c r="Z36" s="160"/>
      <c r="AA36" s="160"/>
      <c r="AB36" s="160"/>
      <c r="AC36" s="160"/>
      <c r="AD36" s="160"/>
      <c r="AE36" s="160"/>
      <c r="AF36" s="160"/>
      <c r="AG36" s="160"/>
    </row>
    <row r="37" spans="26:33" ht="19.5" customHeight="1">
      <c r="Z37" s="160"/>
      <c r="AA37" s="160"/>
      <c r="AB37" s="160"/>
      <c r="AC37" s="160"/>
      <c r="AD37" s="160"/>
      <c r="AE37" s="160"/>
      <c r="AF37" s="160"/>
      <c r="AG37" s="160"/>
    </row>
    <row r="38" spans="1:33" ht="21.75" customHeight="1">
      <c r="A38" s="9" t="s">
        <v>26</v>
      </c>
      <c r="B38" s="24" t="s">
        <v>96</v>
      </c>
      <c r="C38" s="66" t="s">
        <v>95</v>
      </c>
      <c r="D38" s="353" t="str">
        <f>LEFT(B39,3)</f>
        <v>梯　夏</v>
      </c>
      <c r="E38" s="351"/>
      <c r="F38" s="351"/>
      <c r="G38" s="362"/>
      <c r="H38" s="351" t="str">
        <f>LEFT(B40,3)</f>
        <v>押川　</v>
      </c>
      <c r="I38" s="351"/>
      <c r="J38" s="351"/>
      <c r="K38" s="362"/>
      <c r="L38" s="362" t="str">
        <f>LEFT(B41,3)</f>
        <v>末吉萌</v>
      </c>
      <c r="M38" s="362"/>
      <c r="N38" s="362"/>
      <c r="O38" s="362"/>
      <c r="P38" s="419" t="s">
        <v>102</v>
      </c>
      <c r="Q38" s="419"/>
      <c r="R38" s="420" t="s">
        <v>1</v>
      </c>
      <c r="S38" s="421"/>
      <c r="T38" s="419" t="s">
        <v>103</v>
      </c>
      <c r="U38" s="419"/>
      <c r="V38" s="10"/>
      <c r="W38" s="10"/>
      <c r="X38" s="10"/>
      <c r="Y38" s="10"/>
      <c r="Z38" s="250"/>
      <c r="AA38" s="250"/>
      <c r="AB38" s="250"/>
      <c r="AC38" s="250"/>
      <c r="AD38" s="250"/>
      <c r="AE38" s="250"/>
      <c r="AF38" s="250"/>
      <c r="AG38" s="250"/>
    </row>
    <row r="39" spans="1:33" ht="21.75" customHeight="1" thickBot="1">
      <c r="A39" s="2">
        <v>1</v>
      </c>
      <c r="B39" s="3" t="str">
        <f>IF(A39="","",VLOOKUP(A39,データ!$G$109:$I$128,2,FALSE))</f>
        <v>梯　夏子</v>
      </c>
      <c r="C39" s="42" t="str">
        <f>IF(A39="","",VLOOKUP(A39,データ!$G$109:$I$128,3,FALSE))</f>
        <v>チーム村雲</v>
      </c>
      <c r="D39" s="425"/>
      <c r="E39" s="423"/>
      <c r="F39" s="423"/>
      <c r="G39" s="424"/>
      <c r="H39" s="229" t="str">
        <f>IF(I39="","",IF(I39&gt;J39,"○","●"))</f>
        <v>○</v>
      </c>
      <c r="I39" s="133">
        <v>6</v>
      </c>
      <c r="J39" s="190">
        <v>1</v>
      </c>
      <c r="K39" s="190"/>
      <c r="L39" s="229" t="str">
        <f>IF(M39="","",IF(M39&gt;N39,"○","●"))</f>
        <v>●</v>
      </c>
      <c r="M39" s="133">
        <v>5</v>
      </c>
      <c r="N39" s="190">
        <v>7</v>
      </c>
      <c r="O39" s="190"/>
      <c r="P39" s="25">
        <f>IF(H39="","",COUNTIF(D39:O39,"○"))</f>
        <v>1</v>
      </c>
      <c r="Q39" s="23">
        <f>IF(H39="","",COUNTIF(D39:O39,"●"))</f>
        <v>1</v>
      </c>
      <c r="R39" s="417">
        <f>IF(I39="","",(I39+M39)/(I39+J39+M39+N39)+P39)</f>
        <v>1.5789473684210527</v>
      </c>
      <c r="S39" s="418"/>
      <c r="T39" s="419">
        <f>IF(R39="","",RANK(R39,R39:S41))</f>
        <v>2</v>
      </c>
      <c r="U39" s="419"/>
      <c r="V39" s="164"/>
      <c r="W39" s="164"/>
      <c r="X39" s="235"/>
      <c r="Y39" s="235"/>
      <c r="Z39" s="164"/>
      <c r="AA39" s="164"/>
      <c r="AB39" s="235" t="str">
        <f>B41</f>
        <v>末吉萌華</v>
      </c>
      <c r="AC39" s="251"/>
      <c r="AD39" s="251"/>
      <c r="AE39" s="251"/>
      <c r="AF39" s="251"/>
      <c r="AG39" s="250"/>
    </row>
    <row r="40" spans="1:33" ht="21.75" customHeight="1" thickTop="1">
      <c r="A40" s="2">
        <v>2</v>
      </c>
      <c r="B40" s="3" t="str">
        <f>IF(A40="","",VLOOKUP(A40,データ!$G$109:$I$128,2,FALSE))</f>
        <v>押川　幸美</v>
      </c>
      <c r="C40" s="42" t="str">
        <f>IF(A40="","",VLOOKUP(A40,データ!$G$109:$I$128,3,FALSE))</f>
        <v>佐土原Jr</v>
      </c>
      <c r="D40" s="230" t="str">
        <f>IF(H39="","",IF(H39="○","●","○"))</f>
        <v>●</v>
      </c>
      <c r="E40" s="25">
        <f>IF(J39="","",J39)</f>
        <v>1</v>
      </c>
      <c r="F40" s="23">
        <f>IF(I39="","",I39)</f>
        <v>6</v>
      </c>
      <c r="G40" s="41">
        <f>IF(K39="","",K39)</f>
      </c>
      <c r="H40" s="422"/>
      <c r="I40" s="423"/>
      <c r="J40" s="423"/>
      <c r="K40" s="424"/>
      <c r="L40" s="191" t="str">
        <f>IF(M40="","",IF(M40&gt;N40,"○","●"))</f>
        <v>●</v>
      </c>
      <c r="M40" s="25">
        <v>2</v>
      </c>
      <c r="N40" s="23">
        <v>6</v>
      </c>
      <c r="O40" s="23"/>
      <c r="P40" s="25">
        <f>IF(D40="","",COUNTIF(D40:O40,"○"))</f>
        <v>0</v>
      </c>
      <c r="Q40" s="23">
        <f>IF(D40="","",COUNTIF(D40:O40,"●"))</f>
        <v>2</v>
      </c>
      <c r="R40" s="417">
        <f>IF(E40="","",(E40+M40)/(E40+F40+M40+N40)+P40)</f>
        <v>0.2</v>
      </c>
      <c r="S40" s="418"/>
      <c r="T40" s="419">
        <f>IF(R40="","",RANK(R40,R39:S41))</f>
        <v>3</v>
      </c>
      <c r="U40" s="419"/>
      <c r="V40" s="39"/>
      <c r="W40" s="39"/>
      <c r="X40" s="39"/>
      <c r="Y40" s="39"/>
      <c r="Z40" s="252"/>
      <c r="AA40" s="253"/>
      <c r="AB40" s="254"/>
      <c r="AC40" s="251"/>
      <c r="AD40" s="250"/>
      <c r="AE40" s="250"/>
      <c r="AF40" s="250"/>
      <c r="AG40" s="250"/>
    </row>
    <row r="41" spans="1:33" ht="21.75" customHeight="1">
      <c r="A41" s="2">
        <v>4</v>
      </c>
      <c r="B41" s="4" t="str">
        <f>IF(A41="","",VLOOKUP(A41,データ!$G$109:$I$128,2,FALSE))</f>
        <v>末吉萌華</v>
      </c>
      <c r="C41" s="42" t="str">
        <f>IF(A41="","",VLOOKUP(A41,データ!$G$109:$I$128,3,FALSE))</f>
        <v>ルネサンスJr</v>
      </c>
      <c r="D41" s="230" t="str">
        <f>IF(L39="","",IF(L39="○","●","○"))</f>
        <v>○</v>
      </c>
      <c r="E41" s="25">
        <f>IF(N39="","",N39)</f>
        <v>7</v>
      </c>
      <c r="F41" s="23">
        <f>IF(M39="","",M39)</f>
        <v>5</v>
      </c>
      <c r="G41" s="41">
        <f>IF(O39="","",O39)</f>
      </c>
      <c r="H41" s="231" t="str">
        <f>IF(L40="","",IF(L40="○","●","○"))</f>
        <v>○</v>
      </c>
      <c r="I41" s="25">
        <f>IF(N40="","",N40)</f>
        <v>6</v>
      </c>
      <c r="J41" s="23">
        <f>IF(M40="","",M40)</f>
        <v>2</v>
      </c>
      <c r="K41" s="41">
        <f>IF(O40="","",O40)</f>
      </c>
      <c r="L41" s="422"/>
      <c r="M41" s="423"/>
      <c r="N41" s="423"/>
      <c r="O41" s="424"/>
      <c r="P41" s="25">
        <f>IF(D41="","",COUNTIF(D41:O41,"○"))</f>
        <v>2</v>
      </c>
      <c r="Q41" s="23">
        <f>IF(D41="","",COUNTIF(D41:O41,"●"))</f>
        <v>0</v>
      </c>
      <c r="R41" s="417">
        <f>IF(E41="","",(E41+I41)/(E41+F41+I41+J41)+P41)</f>
        <v>2.65</v>
      </c>
      <c r="S41" s="418"/>
      <c r="T41" s="419">
        <f>IF(R41="","",RANK(R41,R39:S41))</f>
        <v>1</v>
      </c>
      <c r="U41" s="419"/>
      <c r="V41" s="10"/>
      <c r="W41" s="10"/>
      <c r="X41" s="10"/>
      <c r="Y41" s="10"/>
      <c r="Z41" s="252"/>
      <c r="AA41" s="252"/>
      <c r="AB41" s="255"/>
      <c r="AC41" s="251"/>
      <c r="AD41" s="250"/>
      <c r="AE41" s="250"/>
      <c r="AF41" s="250"/>
      <c r="AG41" s="250"/>
    </row>
    <row r="42" spans="1:33" ht="21.75" customHeight="1">
      <c r="A42" s="7"/>
      <c r="B42" s="5"/>
      <c r="C42" s="5"/>
      <c r="D42" s="10"/>
      <c r="E42" s="10"/>
      <c r="F42" s="10"/>
      <c r="G42" s="10"/>
      <c r="H42" s="10"/>
      <c r="I42" s="12"/>
      <c r="J42" s="12"/>
      <c r="K42" s="12"/>
      <c r="L42" s="12"/>
      <c r="M42" s="440"/>
      <c r="N42" s="440"/>
      <c r="O42" s="440"/>
      <c r="P42" s="440"/>
      <c r="Q42" s="440"/>
      <c r="R42" s="441"/>
      <c r="S42" s="440"/>
      <c r="T42" s="440"/>
      <c r="U42" s="440"/>
      <c r="V42" s="10"/>
      <c r="W42" s="10"/>
      <c r="X42" s="10"/>
      <c r="Y42" s="10"/>
      <c r="Z42" s="252"/>
      <c r="AA42" s="252"/>
      <c r="AB42" s="255"/>
      <c r="AC42" s="251"/>
      <c r="AD42" s="250"/>
      <c r="AE42" s="250"/>
      <c r="AF42" s="250"/>
      <c r="AG42" s="250"/>
    </row>
    <row r="43" spans="1:33" ht="21.75" customHeight="1" thickBot="1">
      <c r="A43" s="7"/>
      <c r="B43" s="14"/>
      <c r="C43" s="14"/>
      <c r="D43" s="10"/>
      <c r="E43" s="10"/>
      <c r="F43" s="10"/>
      <c r="G43" s="10"/>
      <c r="H43" s="10"/>
      <c r="I43" s="12"/>
      <c r="J43" s="12"/>
      <c r="K43" s="12"/>
      <c r="L43" s="12"/>
      <c r="M43" s="426"/>
      <c r="N43" s="427"/>
      <c r="O43" s="427"/>
      <c r="P43" s="427"/>
      <c r="Q43" s="427"/>
      <c r="R43" s="428"/>
      <c r="S43" s="427"/>
      <c r="T43" s="427"/>
      <c r="U43" s="427"/>
      <c r="V43" s="10"/>
      <c r="W43" s="10"/>
      <c r="X43" s="10"/>
      <c r="Y43" s="10"/>
      <c r="Z43" s="252"/>
      <c r="AA43" s="252"/>
      <c r="AB43" s="256"/>
      <c r="AC43" s="261">
        <v>2</v>
      </c>
      <c r="AD43" s="252" t="str">
        <f>AB48</f>
        <v>富吉香帆</v>
      </c>
      <c r="AE43" s="252"/>
      <c r="AF43" s="252"/>
      <c r="AG43" s="252"/>
    </row>
    <row r="44" spans="1:33" ht="21.75" customHeight="1" thickTop="1">
      <c r="A44" s="9" t="s">
        <v>35</v>
      </c>
      <c r="B44" s="24" t="s">
        <v>96</v>
      </c>
      <c r="C44" s="66" t="s">
        <v>95</v>
      </c>
      <c r="D44" s="353" t="str">
        <f>LEFT(B45,3)</f>
        <v>中村　</v>
      </c>
      <c r="E44" s="351"/>
      <c r="F44" s="351"/>
      <c r="G44" s="362"/>
      <c r="H44" s="351" t="str">
        <f>LEFT(B46,3)</f>
        <v>寺田　</v>
      </c>
      <c r="I44" s="351"/>
      <c r="J44" s="351"/>
      <c r="K44" s="362"/>
      <c r="L44" s="362" t="str">
        <f>LEFT(B47,3)</f>
        <v>藤崎　</v>
      </c>
      <c r="M44" s="362"/>
      <c r="N44" s="362"/>
      <c r="O44" s="362"/>
      <c r="P44" s="419" t="s">
        <v>102</v>
      </c>
      <c r="Q44" s="419"/>
      <c r="R44" s="420" t="s">
        <v>1</v>
      </c>
      <c r="S44" s="421"/>
      <c r="T44" s="419" t="s">
        <v>103</v>
      </c>
      <c r="U44" s="419"/>
      <c r="V44" s="10"/>
      <c r="W44" s="10"/>
      <c r="X44" s="10"/>
      <c r="Y44" s="10"/>
      <c r="Z44" s="250"/>
      <c r="AA44" s="250"/>
      <c r="AB44" s="250"/>
      <c r="AC44" s="272">
        <v>6</v>
      </c>
      <c r="AD44" s="271"/>
      <c r="AE44" s="250"/>
      <c r="AF44" s="250"/>
      <c r="AG44" s="257"/>
    </row>
    <row r="45" spans="1:33" ht="21.75" customHeight="1" thickBot="1">
      <c r="A45" s="2">
        <v>5</v>
      </c>
      <c r="B45" s="3" t="str">
        <f>IF(A45="","",VLOOKUP(A45,データ!$G$109:$I$128,2,FALSE))</f>
        <v>中村　羽衣</v>
      </c>
      <c r="C45" s="42" t="str">
        <f>IF(A45="","",VLOOKUP(A45,データ!$G$109:$I$128,3,FALSE))</f>
        <v>シーガイアＪｒ</v>
      </c>
      <c r="D45" s="425"/>
      <c r="E45" s="423"/>
      <c r="F45" s="423"/>
      <c r="G45" s="424"/>
      <c r="H45" s="229" t="str">
        <f>IF(I45="","",IF(I45&gt;J45,"○","●"))</f>
        <v>●</v>
      </c>
      <c r="I45" s="133">
        <v>3</v>
      </c>
      <c r="J45" s="190">
        <v>6</v>
      </c>
      <c r="K45" s="190"/>
      <c r="L45" s="229" t="str">
        <f>IF(M45="","",IF(M45&gt;N45,"○","●"))</f>
        <v>●</v>
      </c>
      <c r="M45" s="133">
        <v>5</v>
      </c>
      <c r="N45" s="190">
        <v>7</v>
      </c>
      <c r="O45" s="190"/>
      <c r="P45" s="25">
        <f>IF(H45="","",COUNTIF(D45:O45,"○"))</f>
        <v>0</v>
      </c>
      <c r="Q45" s="23">
        <f>IF(H45="","",COUNTIF(D45:O45,"●"))</f>
        <v>2</v>
      </c>
      <c r="R45" s="417">
        <f>IF(I45="","",(I45+M45)/(I45+J45+M45+N45)+P45)</f>
        <v>0.38095238095238093</v>
      </c>
      <c r="S45" s="418"/>
      <c r="T45" s="419">
        <f>IF(R45="","",RANK(R45,R45:S47))</f>
        <v>3</v>
      </c>
      <c r="U45" s="419"/>
      <c r="V45" s="198"/>
      <c r="W45" s="164"/>
      <c r="X45" s="164"/>
      <c r="Y45" s="164"/>
      <c r="Z45" s="235" t="str">
        <f>B47</f>
        <v>藤崎　友佳子　</v>
      </c>
      <c r="AA45" s="252"/>
      <c r="AB45" s="250"/>
      <c r="AC45" s="268"/>
      <c r="AD45" s="255"/>
      <c r="AE45" s="250"/>
      <c r="AF45" s="250"/>
      <c r="AG45" s="251"/>
    </row>
    <row r="46" spans="1:33" ht="21.75" customHeight="1" thickTop="1">
      <c r="A46" s="2">
        <v>6</v>
      </c>
      <c r="B46" s="3" t="str">
        <f>IF(A46="","",VLOOKUP(A46,データ!$G$109:$I$128,2,FALSE))</f>
        <v>寺田　夏実</v>
      </c>
      <c r="C46" s="42" t="str">
        <f>IF(A46="","",VLOOKUP(A46,データ!$G$109:$I$128,3,FALSE))</f>
        <v>飛江田Jr</v>
      </c>
      <c r="D46" s="230" t="str">
        <f>IF(H45="","",IF(H45="○","●","○"))</f>
        <v>○</v>
      </c>
      <c r="E46" s="25">
        <f>IF(J45="","",J45)</f>
        <v>6</v>
      </c>
      <c r="F46" s="23">
        <f>IF(I45="","",I45)</f>
        <v>3</v>
      </c>
      <c r="G46" s="41">
        <f>IF(K45="","",K45)</f>
      </c>
      <c r="H46" s="422"/>
      <c r="I46" s="423"/>
      <c r="J46" s="423"/>
      <c r="K46" s="424"/>
      <c r="L46" s="191" t="str">
        <f>IF(M46="","",IF(M46&gt;N46,"○","●"))</f>
        <v>●</v>
      </c>
      <c r="M46" s="25">
        <v>3</v>
      </c>
      <c r="N46" s="23">
        <v>6</v>
      </c>
      <c r="O46" s="23"/>
      <c r="P46" s="25">
        <f>IF(D46="","",COUNTIF(D46:O46,"○"))</f>
        <v>1</v>
      </c>
      <c r="Q46" s="23">
        <f>IF(D46="","",COUNTIF(D46:O46,"●"))</f>
        <v>1</v>
      </c>
      <c r="R46" s="417">
        <f>IF(E46="","",(E46+M46)/(E46+F46+M46+N46)+P46)</f>
        <v>1.5</v>
      </c>
      <c r="S46" s="418"/>
      <c r="T46" s="419">
        <f>IF(R46="","",RANK(R46,R45:S47))</f>
        <v>2</v>
      </c>
      <c r="U46" s="419"/>
      <c r="V46" s="39"/>
      <c r="W46" s="39"/>
      <c r="X46" s="39"/>
      <c r="Y46" s="39"/>
      <c r="Z46" s="262"/>
      <c r="AA46" s="252"/>
      <c r="AB46" s="250"/>
      <c r="AC46" s="268"/>
      <c r="AD46" s="255"/>
      <c r="AE46" s="250"/>
      <c r="AF46" s="250"/>
      <c r="AG46" s="251"/>
    </row>
    <row r="47" spans="1:33" ht="21.75" customHeight="1" thickBot="1">
      <c r="A47" s="2">
        <v>7</v>
      </c>
      <c r="B47" s="4" t="str">
        <f>IF(A47="","",VLOOKUP(A47,データ!$G$109:$I$128,2,FALSE))</f>
        <v>藤崎　友佳子　</v>
      </c>
      <c r="C47" s="42" t="str">
        <f>IF(A47="","",VLOOKUP(A47,データ!$G$109:$I$128,3,FALSE))</f>
        <v>ﾁｰﾑﾐﾘｵﾝ</v>
      </c>
      <c r="D47" s="230" t="str">
        <f>IF(L45="","",IF(L45="○","●","○"))</f>
        <v>○</v>
      </c>
      <c r="E47" s="25">
        <f>IF(N45="","",N45)</f>
        <v>7</v>
      </c>
      <c r="F47" s="23">
        <f>IF(M45="","",M45)</f>
        <v>5</v>
      </c>
      <c r="G47" s="41">
        <f>IF(O45="","",O45)</f>
      </c>
      <c r="H47" s="231" t="str">
        <f>IF(L46="","",IF(L46="○","●","○"))</f>
        <v>○</v>
      </c>
      <c r="I47" s="25">
        <f>IF(N46="","",N46)</f>
        <v>6</v>
      </c>
      <c r="J47" s="23">
        <f>IF(M46="","",M46)</f>
        <v>3</v>
      </c>
      <c r="K47" s="41">
        <f>IF(O46="","",O46)</f>
      </c>
      <c r="L47" s="422"/>
      <c r="M47" s="423"/>
      <c r="N47" s="423"/>
      <c r="O47" s="424"/>
      <c r="P47" s="25">
        <f>IF(D47="","",COUNTIF(D47:O47,"○"))</f>
        <v>2</v>
      </c>
      <c r="Q47" s="23">
        <f>IF(D47="","",COUNTIF(D47:O47,"●"))</f>
        <v>0</v>
      </c>
      <c r="R47" s="417">
        <f>IF(E47="","",(E47+I47)/(E47+F47+I47+J47)+P47)</f>
        <v>2.619047619047619</v>
      </c>
      <c r="S47" s="418"/>
      <c r="T47" s="419">
        <f>IF(R47="","",RANK(R47,R45:S47))</f>
        <v>1</v>
      </c>
      <c r="U47" s="419"/>
      <c r="V47" s="10"/>
      <c r="W47" s="10"/>
      <c r="X47" s="10"/>
      <c r="Y47" s="10"/>
      <c r="Z47" s="256"/>
      <c r="AA47" s="270">
        <v>1</v>
      </c>
      <c r="AB47" s="250"/>
      <c r="AC47" s="268"/>
      <c r="AD47" s="255"/>
      <c r="AE47" s="250"/>
      <c r="AF47" s="250"/>
      <c r="AG47" s="257"/>
    </row>
    <row r="48" spans="1:33" ht="21.75" customHeight="1" thickTop="1">
      <c r="A48" s="7"/>
      <c r="B48" s="5"/>
      <c r="C48" s="5"/>
      <c r="D48" s="10"/>
      <c r="E48" s="10"/>
      <c r="F48" s="10"/>
      <c r="G48" s="10"/>
      <c r="H48" s="10"/>
      <c r="I48" s="12"/>
      <c r="J48" s="12"/>
      <c r="K48" s="12"/>
      <c r="L48" s="12"/>
      <c r="M48" s="426"/>
      <c r="N48" s="427"/>
      <c r="O48" s="427"/>
      <c r="P48" s="427"/>
      <c r="Q48" s="427"/>
      <c r="R48" s="428"/>
      <c r="S48" s="427"/>
      <c r="T48" s="427"/>
      <c r="U48" s="427"/>
      <c r="V48" s="10"/>
      <c r="W48" s="10"/>
      <c r="X48" s="10"/>
      <c r="Y48" s="10"/>
      <c r="Z48" s="250"/>
      <c r="AA48" s="272">
        <v>6</v>
      </c>
      <c r="AB48" s="274" t="str">
        <f>Z50</f>
        <v>富吉香帆</v>
      </c>
      <c r="AC48" s="252"/>
      <c r="AD48" s="256"/>
      <c r="AE48" s="252"/>
      <c r="AF48" s="252"/>
      <c r="AG48" s="252"/>
    </row>
    <row r="49" spans="1:33" ht="21.75" customHeight="1">
      <c r="A49" s="9" t="s">
        <v>42</v>
      </c>
      <c r="B49" s="24" t="s">
        <v>96</v>
      </c>
      <c r="C49" s="66" t="s">
        <v>95</v>
      </c>
      <c r="D49" s="353" t="str">
        <f>LEFT(B50,3)</f>
        <v>黒木　</v>
      </c>
      <c r="E49" s="351"/>
      <c r="F49" s="351"/>
      <c r="G49" s="362"/>
      <c r="H49" s="351" t="str">
        <f>LEFT(B51,3)</f>
        <v>富吉香</v>
      </c>
      <c r="I49" s="351"/>
      <c r="J49" s="351"/>
      <c r="K49" s="362"/>
      <c r="L49" s="362" t="str">
        <f>LEFT(B52,3)</f>
        <v>田﨑　</v>
      </c>
      <c r="M49" s="362"/>
      <c r="N49" s="362"/>
      <c r="O49" s="362"/>
      <c r="P49" s="419" t="s">
        <v>102</v>
      </c>
      <c r="Q49" s="419"/>
      <c r="R49" s="420" t="s">
        <v>1</v>
      </c>
      <c r="S49" s="421"/>
      <c r="T49" s="419" t="s">
        <v>103</v>
      </c>
      <c r="U49" s="419"/>
      <c r="V49" s="10"/>
      <c r="W49" s="10"/>
      <c r="X49" s="10"/>
      <c r="Y49" s="10"/>
      <c r="Z49" s="250"/>
      <c r="AA49" s="268"/>
      <c r="AB49" s="250"/>
      <c r="AC49" s="250"/>
      <c r="AD49" s="255"/>
      <c r="AE49" s="250"/>
      <c r="AF49" s="250"/>
      <c r="AG49" s="257"/>
    </row>
    <row r="50" spans="1:33" ht="21.75" customHeight="1" thickBot="1">
      <c r="A50" s="2">
        <v>8</v>
      </c>
      <c r="B50" s="3" t="str">
        <f>IF(A50="","",VLOOKUP(A50,データ!$G$109:$I$128,2,FALSE))</f>
        <v>黒木　美波</v>
      </c>
      <c r="C50" s="42" t="str">
        <f>IF(A50="","",VLOOKUP(A50,データ!$G$109:$I$128,3,FALSE))</f>
        <v>佐土原Jr</v>
      </c>
      <c r="D50" s="425"/>
      <c r="E50" s="423"/>
      <c r="F50" s="423"/>
      <c r="G50" s="424"/>
      <c r="H50" s="229" t="str">
        <f>IF(I50="","",IF(I50&gt;J50,"○","●"))</f>
        <v>●</v>
      </c>
      <c r="I50" s="133">
        <v>0</v>
      </c>
      <c r="J50" s="190">
        <v>6</v>
      </c>
      <c r="K50" s="190"/>
      <c r="L50" s="229" t="str">
        <f>IF(M50="","",IF(M50&gt;N50,"○","●"))</f>
        <v>●</v>
      </c>
      <c r="M50" s="133">
        <v>4</v>
      </c>
      <c r="N50" s="190">
        <v>6</v>
      </c>
      <c r="O50" s="190"/>
      <c r="P50" s="25">
        <f>IF(H50="","",COUNTIF(D50:O50,"○"))</f>
        <v>0</v>
      </c>
      <c r="Q50" s="23">
        <f>IF(H50="","",COUNTIF(D50:O50,"●"))</f>
        <v>2</v>
      </c>
      <c r="R50" s="417">
        <f>IF(I50="","",(I50+M50)/(I50+J50+M50+N50)+P50)</f>
        <v>0.25</v>
      </c>
      <c r="S50" s="418"/>
      <c r="T50" s="419">
        <f>IF(R50="","",RANK(R50,R50:S52))</f>
        <v>3</v>
      </c>
      <c r="U50" s="419"/>
      <c r="V50" s="198"/>
      <c r="W50" s="164"/>
      <c r="X50" s="164"/>
      <c r="Y50" s="164"/>
      <c r="Z50" s="235" t="str">
        <f>B51</f>
        <v>富吉香帆</v>
      </c>
      <c r="AA50" s="258"/>
      <c r="AB50" s="250"/>
      <c r="AC50" s="250"/>
      <c r="AD50" s="255"/>
      <c r="AE50" s="250"/>
      <c r="AF50" s="250"/>
      <c r="AG50" s="251"/>
    </row>
    <row r="51" spans="1:33" ht="21.75" customHeight="1" thickTop="1">
      <c r="A51" s="2">
        <v>9</v>
      </c>
      <c r="B51" s="3" t="str">
        <f>IF(A51="","",VLOOKUP(A51,データ!$G$109:$I$128,2,FALSE))</f>
        <v>富吉香帆</v>
      </c>
      <c r="C51" s="42" t="str">
        <f>IF(A51="","",VLOOKUP(A51,データ!$G$109:$I$128,3,FALSE))</f>
        <v>チーム村雲</v>
      </c>
      <c r="D51" s="230" t="str">
        <f>IF(H50="","",IF(H50="○","●","○"))</f>
        <v>○</v>
      </c>
      <c r="E51" s="25">
        <f>IF(J50="","",J50)</f>
        <v>6</v>
      </c>
      <c r="F51" s="23">
        <f>IF(I50="","",I50)</f>
        <v>0</v>
      </c>
      <c r="G51" s="41">
        <f>IF(K50="","",K50)</f>
      </c>
      <c r="H51" s="422"/>
      <c r="I51" s="423"/>
      <c r="J51" s="423"/>
      <c r="K51" s="424"/>
      <c r="L51" s="191" t="str">
        <f>IF(M51="","",IF(M51&gt;N51,"○","●"))</f>
        <v>○</v>
      </c>
      <c r="M51" s="25">
        <v>6</v>
      </c>
      <c r="N51" s="23">
        <v>1</v>
      </c>
      <c r="O51" s="23"/>
      <c r="P51" s="25">
        <f>IF(D51="","",COUNTIF(D51:O51,"○"))</f>
        <v>2</v>
      </c>
      <c r="Q51" s="23">
        <f>IF(D51="","",COUNTIF(D51:O51,"●"))</f>
        <v>0</v>
      </c>
      <c r="R51" s="417">
        <f>IF(E51="","",(E51+M51)/(E51+F51+M51+N51)+P51)</f>
        <v>2.9230769230769234</v>
      </c>
      <c r="S51" s="418"/>
      <c r="T51" s="419">
        <f>IF(R51="","",RANK(R51,R50:S52))</f>
        <v>1</v>
      </c>
      <c r="U51" s="419"/>
      <c r="V51" s="10"/>
      <c r="W51" s="10"/>
      <c r="X51" s="10"/>
      <c r="Y51" s="10"/>
      <c r="Z51" s="252"/>
      <c r="AA51" s="252"/>
      <c r="AB51" s="250"/>
      <c r="AC51" s="250"/>
      <c r="AD51" s="255"/>
      <c r="AE51" s="250"/>
      <c r="AF51" s="250"/>
      <c r="AG51" s="251"/>
    </row>
    <row r="52" spans="1:33" ht="21.75" customHeight="1">
      <c r="A52" s="2">
        <v>10</v>
      </c>
      <c r="B52" s="4" t="str">
        <f>IF(A52="","",VLOOKUP(A52,データ!$G$109:$I$128,2,FALSE))</f>
        <v>田﨑　直美</v>
      </c>
      <c r="C52" s="42" t="str">
        <f>IF(A52="","",VLOOKUP(A52,データ!$G$109:$I$128,3,FALSE))</f>
        <v>シーガイアＪｒ</v>
      </c>
      <c r="D52" s="230" t="str">
        <f>IF(L50="","",IF(L50="○","●","○"))</f>
        <v>○</v>
      </c>
      <c r="E52" s="25">
        <f>IF(N50="","",N50)</f>
        <v>6</v>
      </c>
      <c r="F52" s="23">
        <f>IF(M50="","",M50)</f>
        <v>4</v>
      </c>
      <c r="G52" s="41">
        <f>IF(O50="","",O50)</f>
      </c>
      <c r="H52" s="231" t="str">
        <f>IF(L51="","",IF(L51="○","●","○"))</f>
        <v>●</v>
      </c>
      <c r="I52" s="25">
        <f>IF(N51="","",N51)</f>
        <v>1</v>
      </c>
      <c r="J52" s="23">
        <f>IF(M51="","",M51)</f>
        <v>6</v>
      </c>
      <c r="K52" s="41">
        <f>IF(O51="","",O51)</f>
      </c>
      <c r="L52" s="422"/>
      <c r="M52" s="423"/>
      <c r="N52" s="423"/>
      <c r="O52" s="424"/>
      <c r="P52" s="25">
        <f>IF(D52="","",COUNTIF(D52:O52,"○"))</f>
        <v>1</v>
      </c>
      <c r="Q52" s="23">
        <f>IF(D52="","",COUNTIF(D52:O52,"●"))</f>
        <v>1</v>
      </c>
      <c r="R52" s="417">
        <f>IF(E52="","",(E52+I52)/(E52+F52+I52+J52)+P52)</f>
        <v>1.4117647058823528</v>
      </c>
      <c r="S52" s="418"/>
      <c r="T52" s="419">
        <f>IF(R52="","",RANK(R52,R50:S52))</f>
        <v>2</v>
      </c>
      <c r="U52" s="419"/>
      <c r="V52" s="10"/>
      <c r="W52" s="10"/>
      <c r="X52" s="10"/>
      <c r="Y52" s="10"/>
      <c r="Z52" s="252"/>
      <c r="AA52" s="252"/>
      <c r="AB52" s="250"/>
      <c r="AC52" s="250"/>
      <c r="AD52" s="255"/>
      <c r="AE52" s="250"/>
      <c r="AF52" s="250"/>
      <c r="AG52" s="257"/>
    </row>
    <row r="53" spans="1:33" ht="21.75" customHeight="1" thickBot="1">
      <c r="A53" s="7"/>
      <c r="B53" s="5"/>
      <c r="C53" s="5"/>
      <c r="D53" s="232"/>
      <c r="E53" s="10"/>
      <c r="F53" s="10"/>
      <c r="G53" s="232"/>
      <c r="H53" s="10"/>
      <c r="I53" s="12"/>
      <c r="J53" s="12"/>
      <c r="K53" s="12"/>
      <c r="L53" s="12"/>
      <c r="M53" s="12"/>
      <c r="Q53" s="426"/>
      <c r="R53" s="426"/>
      <c r="S53" s="426"/>
      <c r="T53" s="426"/>
      <c r="U53" s="426"/>
      <c r="V53" s="429"/>
      <c r="W53" s="426"/>
      <c r="X53" s="426"/>
      <c r="Y53" s="426"/>
      <c r="Z53" s="252"/>
      <c r="AA53" s="252"/>
      <c r="AB53" s="250"/>
      <c r="AC53" s="252"/>
      <c r="AD53" s="256"/>
      <c r="AE53" s="278">
        <v>5</v>
      </c>
      <c r="AF53" s="267"/>
      <c r="AG53" s="252"/>
    </row>
    <row r="54" spans="1:33" ht="21.75" customHeight="1" thickTop="1">
      <c r="A54" s="9" t="s">
        <v>44</v>
      </c>
      <c r="B54" s="24" t="s">
        <v>96</v>
      </c>
      <c r="C54" s="66" t="s">
        <v>95</v>
      </c>
      <c r="D54" s="353" t="str">
        <f>LEFT(B55,3)</f>
        <v>野口　</v>
      </c>
      <c r="E54" s="351"/>
      <c r="F54" s="351"/>
      <c r="G54" s="362"/>
      <c r="H54" s="351" t="str">
        <f>LEFT(B56,3)</f>
        <v>黒木　</v>
      </c>
      <c r="I54" s="351"/>
      <c r="J54" s="351"/>
      <c r="K54" s="362"/>
      <c r="L54" s="362" t="str">
        <f>LEFT(B57,3)</f>
        <v>馬場　</v>
      </c>
      <c r="M54" s="362"/>
      <c r="N54" s="362"/>
      <c r="O54" s="362"/>
      <c r="P54" s="419" t="s">
        <v>102</v>
      </c>
      <c r="Q54" s="419"/>
      <c r="R54" s="420" t="s">
        <v>1</v>
      </c>
      <c r="S54" s="421"/>
      <c r="T54" s="419" t="s">
        <v>103</v>
      </c>
      <c r="U54" s="419"/>
      <c r="V54" s="10"/>
      <c r="W54" s="10"/>
      <c r="X54" s="10"/>
      <c r="Y54" s="10"/>
      <c r="Z54" s="250"/>
      <c r="AA54" s="250"/>
      <c r="AB54" s="250"/>
      <c r="AC54" s="250"/>
      <c r="AD54" s="250"/>
      <c r="AE54" s="272">
        <v>7</v>
      </c>
      <c r="AF54" s="265" t="str">
        <f>AD62</f>
        <v>猪野　ひなた</v>
      </c>
      <c r="AG54" s="257"/>
    </row>
    <row r="55" spans="1:33" ht="21.75" customHeight="1" thickBot="1">
      <c r="A55" s="22">
        <v>11</v>
      </c>
      <c r="B55" s="3" t="str">
        <f>IF(A55="","",VLOOKUP(A55,データ!$G$109:$I$128,2,FALSE))</f>
        <v>野口　万里奈</v>
      </c>
      <c r="C55" s="42" t="str">
        <f>IF(A55="","",VLOOKUP(A55,データ!$G$109:$I$128,3,FALSE))</f>
        <v>清武Ｊｒ</v>
      </c>
      <c r="D55" s="425"/>
      <c r="E55" s="423"/>
      <c r="F55" s="423"/>
      <c r="G55" s="424"/>
      <c r="H55" s="229" t="str">
        <f>IF(I55="","",IF(I55&gt;J55,"○","●"))</f>
        <v>●</v>
      </c>
      <c r="I55" s="133">
        <v>0</v>
      </c>
      <c r="J55" s="190">
        <v>6</v>
      </c>
      <c r="K55" s="190"/>
      <c r="L55" s="229" t="str">
        <f>IF(M55="","",IF(M55&gt;N55,"○","●"))</f>
        <v>●</v>
      </c>
      <c r="M55" s="133">
        <v>1</v>
      </c>
      <c r="N55" s="190">
        <v>6</v>
      </c>
      <c r="O55" s="190"/>
      <c r="P55" s="25">
        <f>IF(H55="","",COUNTIF(D55:O55,"○"))</f>
        <v>0</v>
      </c>
      <c r="Q55" s="23">
        <f>IF(H55="","",COUNTIF(D55:O55,"●"))</f>
        <v>2</v>
      </c>
      <c r="R55" s="417">
        <f>IF(I55="","",(I55+M55)/(I55+J55+M55+N55)+P55)</f>
        <v>0.07692307692307693</v>
      </c>
      <c r="S55" s="418"/>
      <c r="T55" s="419">
        <f>IF(R55="","",RANK(R55,R55:S57))</f>
        <v>3</v>
      </c>
      <c r="U55" s="419"/>
      <c r="V55" s="198"/>
      <c r="W55" s="164"/>
      <c r="X55" s="164"/>
      <c r="Y55" s="164"/>
      <c r="Z55" s="235" t="str">
        <f>B57</f>
        <v>馬場　加奈子</v>
      </c>
      <c r="AA55" s="252"/>
      <c r="AB55" s="250"/>
      <c r="AC55" s="250"/>
      <c r="AD55" s="250"/>
      <c r="AE55" s="268"/>
      <c r="AF55" s="250"/>
      <c r="AG55" s="251"/>
    </row>
    <row r="56" spans="1:33" ht="21.75" customHeight="1" thickTop="1">
      <c r="A56" s="19">
        <v>12</v>
      </c>
      <c r="B56" s="3" t="str">
        <f>IF(A56="","",VLOOKUP(A56,データ!$G$109:$I$128,2,FALSE))</f>
        <v>黒木　香菜子</v>
      </c>
      <c r="C56" s="42" t="str">
        <f>IF(A56="","",VLOOKUP(A56,データ!$G$109:$I$128,3,FALSE))</f>
        <v>小林Ｊｒ</v>
      </c>
      <c r="D56" s="230" t="str">
        <f>IF(H55="","",IF(H55="○","●","○"))</f>
        <v>○</v>
      </c>
      <c r="E56" s="25">
        <f>IF(J55="","",J55)</f>
        <v>6</v>
      </c>
      <c r="F56" s="23">
        <f>IF(I55="","",I55)</f>
        <v>0</v>
      </c>
      <c r="G56" s="41">
        <f>IF(K55="","",K55)</f>
      </c>
      <c r="H56" s="422"/>
      <c r="I56" s="423"/>
      <c r="J56" s="423"/>
      <c r="K56" s="424"/>
      <c r="L56" s="191" t="str">
        <f>IF(M56="","",IF(M56&gt;N56,"○","●"))</f>
        <v>●</v>
      </c>
      <c r="M56" s="25">
        <v>6</v>
      </c>
      <c r="N56" s="23">
        <v>6</v>
      </c>
      <c r="O56" s="23"/>
      <c r="P56" s="25">
        <f>IF(D56="","",COUNTIF(D56:O56,"○"))</f>
        <v>1</v>
      </c>
      <c r="Q56" s="23">
        <f>IF(D56="","",COUNTIF(D56:O56,"●"))</f>
        <v>1</v>
      </c>
      <c r="R56" s="417">
        <f>IF(E56="","",(E56+M56)/(E56+F56+M56+N56)+P56)</f>
        <v>1.6666666666666665</v>
      </c>
      <c r="S56" s="418"/>
      <c r="T56" s="419">
        <f>IF(R56="","",RANK(R56,R55:S57))</f>
        <v>2</v>
      </c>
      <c r="U56" s="419"/>
      <c r="V56" s="39"/>
      <c r="W56" s="39"/>
      <c r="X56" s="39"/>
      <c r="Y56" s="39"/>
      <c r="Z56" s="262"/>
      <c r="AA56" s="252"/>
      <c r="AB56" s="250"/>
      <c r="AC56" s="250"/>
      <c r="AD56" s="250"/>
      <c r="AE56" s="268"/>
      <c r="AF56" s="250"/>
      <c r="AG56" s="251"/>
    </row>
    <row r="57" spans="1:33" ht="21.75" customHeight="1" thickBot="1">
      <c r="A57" s="19">
        <v>13</v>
      </c>
      <c r="B57" s="4" t="str">
        <f>IF(A57="","",VLOOKUP(A57,データ!$G$109:$I$128,2,FALSE))</f>
        <v>馬場　加奈子</v>
      </c>
      <c r="C57" s="42" t="str">
        <f>IF(A57="","",VLOOKUP(A57,データ!$G$109:$I$128,3,FALSE))</f>
        <v>ロイヤルＪｒ</v>
      </c>
      <c r="D57" s="230" t="str">
        <f>IF(L55="","",IF(L55="○","●","○"))</f>
        <v>○</v>
      </c>
      <c r="E57" s="25">
        <f>IF(N55="","",N55)</f>
        <v>6</v>
      </c>
      <c r="F57" s="23">
        <f>IF(M55="","",M55)</f>
        <v>1</v>
      </c>
      <c r="G57" s="41">
        <f>IF(O55="","",O55)</f>
      </c>
      <c r="H57" s="231" t="str">
        <f>IF(L56="","",IF(L56="○","●","○"))</f>
        <v>○</v>
      </c>
      <c r="I57" s="25">
        <f>IF(N56="","",N56)</f>
        <v>6</v>
      </c>
      <c r="J57" s="23">
        <f>IF(M56="","",M56)</f>
        <v>6</v>
      </c>
      <c r="K57" s="41">
        <f>IF(O56="","",O56)</f>
      </c>
      <c r="L57" s="422"/>
      <c r="M57" s="423"/>
      <c r="N57" s="423"/>
      <c r="O57" s="424"/>
      <c r="P57" s="25">
        <f>IF(D57="","",COUNTIF(D57:O57,"○"))</f>
        <v>2</v>
      </c>
      <c r="Q57" s="23">
        <f>IF(D57="","",COUNTIF(D57:O57,"●"))</f>
        <v>0</v>
      </c>
      <c r="R57" s="417">
        <f>IF(E57="","",(E57+I57)/(E57+F57+I57+J57)+P57)</f>
        <v>2.6315789473684212</v>
      </c>
      <c r="S57" s="418"/>
      <c r="T57" s="419">
        <f>IF(R57="","",RANK(R57,R55:S57))</f>
        <v>1</v>
      </c>
      <c r="U57" s="419"/>
      <c r="V57" s="10"/>
      <c r="W57" s="10"/>
      <c r="X57" s="10"/>
      <c r="Y57" s="10"/>
      <c r="Z57" s="256"/>
      <c r="AA57" s="261">
        <v>0</v>
      </c>
      <c r="AB57" s="265" t="str">
        <f>Z60</f>
        <v>猪野　ひなた</v>
      </c>
      <c r="AC57" s="250"/>
      <c r="AD57" s="250"/>
      <c r="AE57" s="268"/>
      <c r="AF57" s="250"/>
      <c r="AG57" s="257"/>
    </row>
    <row r="58" spans="1:33" ht="21.75" customHeight="1" thickTop="1">
      <c r="A58" s="14"/>
      <c r="B58" s="5"/>
      <c r="C58" s="5"/>
      <c r="D58" s="10"/>
      <c r="E58" s="10"/>
      <c r="F58" s="10"/>
      <c r="G58" s="10"/>
      <c r="H58" s="10"/>
      <c r="I58" s="10"/>
      <c r="J58" s="12"/>
      <c r="K58" s="12"/>
      <c r="L58" s="12"/>
      <c r="M58" s="427"/>
      <c r="N58" s="427"/>
      <c r="O58" s="427"/>
      <c r="P58" s="427"/>
      <c r="Q58" s="427"/>
      <c r="R58" s="428"/>
      <c r="S58" s="428"/>
      <c r="T58" s="428"/>
      <c r="U58" s="428"/>
      <c r="V58" s="10"/>
      <c r="W58" s="10"/>
      <c r="X58" s="10"/>
      <c r="Y58" s="10"/>
      <c r="Z58" s="250"/>
      <c r="AA58" s="272">
        <v>6</v>
      </c>
      <c r="AB58" s="275"/>
      <c r="AC58" s="250"/>
      <c r="AD58" s="250"/>
      <c r="AE58" s="268"/>
      <c r="AF58" s="250"/>
      <c r="AG58" s="257"/>
    </row>
    <row r="59" spans="1:33" ht="21.75" customHeight="1">
      <c r="A59" s="9" t="s">
        <v>41</v>
      </c>
      <c r="B59" s="24" t="s">
        <v>96</v>
      </c>
      <c r="C59" s="66" t="s">
        <v>95</v>
      </c>
      <c r="D59" s="353" t="str">
        <f>LEFT(B60,3)</f>
        <v>松　田</v>
      </c>
      <c r="E59" s="351"/>
      <c r="F59" s="351"/>
      <c r="G59" s="362"/>
      <c r="H59" s="351" t="str">
        <f>LEFT(B61,3)</f>
        <v>猪野　</v>
      </c>
      <c r="I59" s="351"/>
      <c r="J59" s="351"/>
      <c r="K59" s="362"/>
      <c r="L59" s="362" t="str">
        <f>LEFT(B62,3)</f>
        <v>和田明</v>
      </c>
      <c r="M59" s="362"/>
      <c r="N59" s="362"/>
      <c r="O59" s="362"/>
      <c r="P59" s="419" t="s">
        <v>102</v>
      </c>
      <c r="Q59" s="419"/>
      <c r="R59" s="420" t="s">
        <v>1</v>
      </c>
      <c r="S59" s="421"/>
      <c r="T59" s="419" t="s">
        <v>103</v>
      </c>
      <c r="U59" s="419"/>
      <c r="V59" s="10"/>
      <c r="W59" s="10"/>
      <c r="X59" s="10"/>
      <c r="Y59" s="10"/>
      <c r="Z59" s="250"/>
      <c r="AA59" s="258"/>
      <c r="AB59" s="276"/>
      <c r="AC59" s="250"/>
      <c r="AD59" s="250"/>
      <c r="AE59" s="268"/>
      <c r="AF59" s="250"/>
      <c r="AG59" s="251"/>
    </row>
    <row r="60" spans="1:33" ht="21.75" customHeight="1" thickBot="1">
      <c r="A60" s="2">
        <v>14</v>
      </c>
      <c r="B60" s="3" t="str">
        <f>IF(A60="","",VLOOKUP(A60,データ!$G$109:$I$128,2,FALSE))</f>
        <v>松　田　莉　奈</v>
      </c>
      <c r="C60" s="42" t="str">
        <f>IF(A60="","",VLOOKUP(A60,データ!$G$109:$I$128,3,FALSE))</f>
        <v>日南ＴＣジュニア</v>
      </c>
      <c r="D60" s="425"/>
      <c r="E60" s="423"/>
      <c r="F60" s="423"/>
      <c r="G60" s="424"/>
      <c r="H60" s="229" t="str">
        <f>IF(I60="","",IF(I60&gt;J60,"○","●"))</f>
        <v>●</v>
      </c>
      <c r="I60" s="133">
        <v>4</v>
      </c>
      <c r="J60" s="190">
        <v>6</v>
      </c>
      <c r="K60" s="190"/>
      <c r="L60" s="229" t="str">
        <f>IF(M60="","",IF(M60&gt;N60,"○","●"))</f>
        <v>●</v>
      </c>
      <c r="M60" s="133">
        <v>2</v>
      </c>
      <c r="N60" s="190">
        <v>6</v>
      </c>
      <c r="O60" s="190"/>
      <c r="P60" s="25">
        <f>IF(H60="","",COUNTIF(D60:O60,"○"))</f>
        <v>0</v>
      </c>
      <c r="Q60" s="23">
        <f>IF(H60="","",COUNTIF(D60:O60,"●"))</f>
        <v>2</v>
      </c>
      <c r="R60" s="417">
        <f>IF(I60="","",(I60+M60)/(I60+J60+M60+N60)+P60)</f>
        <v>0.3333333333333333</v>
      </c>
      <c r="S60" s="418"/>
      <c r="T60" s="419">
        <f>IF(R60="","",RANK(R60,R60:S62))</f>
        <v>3</v>
      </c>
      <c r="U60" s="419"/>
      <c r="V60" s="198"/>
      <c r="W60" s="164"/>
      <c r="X60" s="164"/>
      <c r="Y60" s="164"/>
      <c r="Z60" s="235" t="str">
        <f>B61</f>
        <v>猪野　ひなた</v>
      </c>
      <c r="AA60" s="258"/>
      <c r="AB60" s="276"/>
      <c r="AC60" s="250"/>
      <c r="AD60" s="250"/>
      <c r="AE60" s="268"/>
      <c r="AF60" s="250"/>
      <c r="AG60" s="251"/>
    </row>
    <row r="61" spans="1:33" ht="21.75" customHeight="1" thickBot="1" thickTop="1">
      <c r="A61" s="2">
        <v>15</v>
      </c>
      <c r="B61" s="3" t="str">
        <f>IF(A61="","",VLOOKUP(A61,データ!$G$109:$I$128,2,FALSE))</f>
        <v>猪野　ひなた</v>
      </c>
      <c r="C61" s="42" t="str">
        <f>IF(A61="","",VLOOKUP(A61,データ!$G$109:$I$128,3,FALSE))</f>
        <v>シーガイアＪｒ</v>
      </c>
      <c r="D61" s="230" t="str">
        <f>IF(H60="","",IF(H60="○","●","○"))</f>
        <v>○</v>
      </c>
      <c r="E61" s="25">
        <f>IF(J60="","",J60)</f>
        <v>6</v>
      </c>
      <c r="F61" s="23">
        <f>IF(I60="","",I60)</f>
        <v>4</v>
      </c>
      <c r="G61" s="41">
        <f>IF(K60="","",K60)</f>
      </c>
      <c r="H61" s="422"/>
      <c r="I61" s="423"/>
      <c r="J61" s="423"/>
      <c r="K61" s="424"/>
      <c r="L61" s="191" t="str">
        <f>IF(M61="","",IF(M61&gt;N61,"○","●"))</f>
        <v>○</v>
      </c>
      <c r="M61" s="25">
        <v>6</v>
      </c>
      <c r="N61" s="23">
        <v>3</v>
      </c>
      <c r="O61" s="23"/>
      <c r="P61" s="25">
        <f>IF(D61="","",COUNTIF(D61:O61,"○"))</f>
        <v>2</v>
      </c>
      <c r="Q61" s="23">
        <f>IF(D61="","",COUNTIF(D61:O61,"●"))</f>
        <v>0</v>
      </c>
      <c r="R61" s="417">
        <f>IF(E61="","",(E61+M61)/(E61+F61+M61+N61)+P61)</f>
        <v>2.6315789473684212</v>
      </c>
      <c r="S61" s="418"/>
      <c r="T61" s="419">
        <f>IF(R61="","",RANK(R61,R60:S62))</f>
        <v>1</v>
      </c>
      <c r="U61" s="419"/>
      <c r="V61" s="10"/>
      <c r="W61" s="10"/>
      <c r="X61" s="10"/>
      <c r="Y61" s="10"/>
      <c r="Z61" s="252"/>
      <c r="AA61" s="252"/>
      <c r="AB61" s="250"/>
      <c r="AC61" s="259">
        <v>7</v>
      </c>
      <c r="AD61" s="277"/>
      <c r="AE61" s="250"/>
      <c r="AF61" s="250"/>
      <c r="AG61" s="257"/>
    </row>
    <row r="62" spans="1:33" ht="21.75" customHeight="1" thickTop="1">
      <c r="A62" s="2">
        <v>16</v>
      </c>
      <c r="B62" s="4" t="str">
        <f>IF(A62="","",VLOOKUP(A62,データ!$G$109:$I$128,2,FALSE))</f>
        <v>和田明香里</v>
      </c>
      <c r="C62" s="42" t="str">
        <f>IF(A62="","",VLOOKUP(A62,データ!$G$109:$I$128,3,FALSE))</f>
        <v>サンタハウス</v>
      </c>
      <c r="D62" s="230" t="str">
        <f>IF(L60="","",IF(L60="○","●","○"))</f>
        <v>○</v>
      </c>
      <c r="E62" s="25">
        <f>IF(N60="","",N60)</f>
        <v>6</v>
      </c>
      <c r="F62" s="23">
        <f>IF(M60="","",M60)</f>
        <v>2</v>
      </c>
      <c r="G62" s="41">
        <f>IF(O60="","",O60)</f>
      </c>
      <c r="H62" s="231" t="str">
        <f>IF(L61="","",IF(L61="○","●","○"))</f>
        <v>●</v>
      </c>
      <c r="I62" s="25">
        <f>IF(N61="","",N61)</f>
        <v>3</v>
      </c>
      <c r="J62" s="23">
        <f>IF(M61="","",M61)</f>
        <v>6</v>
      </c>
      <c r="K62" s="41">
        <f>IF(O61="","",O61)</f>
      </c>
      <c r="L62" s="422"/>
      <c r="M62" s="423"/>
      <c r="N62" s="423"/>
      <c r="O62" s="424"/>
      <c r="P62" s="25">
        <f>IF(D62="","",COUNTIF(D62:O62,"○"))</f>
        <v>1</v>
      </c>
      <c r="Q62" s="23">
        <f>IF(D62="","",COUNTIF(D62:O62,"●"))</f>
        <v>1</v>
      </c>
      <c r="R62" s="417">
        <f>IF(E62="","",(E62+I62)/(E62+F62+I62+J62)+P62)</f>
        <v>1.5294117647058822</v>
      </c>
      <c r="S62" s="418"/>
      <c r="T62" s="419">
        <f>IF(R62="","",RANK(R62,R60:S62))</f>
        <v>2</v>
      </c>
      <c r="U62" s="419"/>
      <c r="V62" s="10"/>
      <c r="W62" s="10"/>
      <c r="X62" s="10"/>
      <c r="Y62" s="10"/>
      <c r="Z62" s="252"/>
      <c r="AA62" s="252"/>
      <c r="AB62" s="255"/>
      <c r="AC62" s="270">
        <v>5</v>
      </c>
      <c r="AD62" s="265" t="str">
        <f>AB57</f>
        <v>猪野　ひなた</v>
      </c>
      <c r="AE62" s="250"/>
      <c r="AF62" s="250"/>
      <c r="AG62" s="257"/>
    </row>
    <row r="63" spans="1:33" ht="21.75" customHeight="1">
      <c r="A63" s="18"/>
      <c r="B63" s="5"/>
      <c r="C63" s="5"/>
      <c r="D63" s="10"/>
      <c r="E63" s="10"/>
      <c r="F63" s="10"/>
      <c r="G63" s="10"/>
      <c r="H63" s="10"/>
      <c r="I63" s="12"/>
      <c r="J63" s="12"/>
      <c r="K63" s="12"/>
      <c r="L63" s="12"/>
      <c r="M63" s="426"/>
      <c r="N63" s="427"/>
      <c r="O63" s="427"/>
      <c r="P63" s="427"/>
      <c r="Q63" s="427"/>
      <c r="R63" s="428"/>
      <c r="S63" s="427"/>
      <c r="T63" s="427"/>
      <c r="U63" s="427"/>
      <c r="V63" s="10"/>
      <c r="W63" s="10"/>
      <c r="X63" s="10"/>
      <c r="Y63" s="10"/>
      <c r="Z63" s="250"/>
      <c r="AA63" s="250"/>
      <c r="AB63" s="255"/>
      <c r="AC63" s="269"/>
      <c r="AD63" s="250"/>
      <c r="AE63" s="250"/>
      <c r="AF63" s="250"/>
      <c r="AG63" s="257"/>
    </row>
    <row r="64" spans="1:33" ht="21.75" customHeight="1">
      <c r="A64" s="9" t="s">
        <v>39</v>
      </c>
      <c r="B64" s="24" t="s">
        <v>96</v>
      </c>
      <c r="C64" s="66" t="s">
        <v>95</v>
      </c>
      <c r="D64" s="353" t="str">
        <f>LEFT(B65,3)</f>
        <v>吉嶺　</v>
      </c>
      <c r="E64" s="351"/>
      <c r="F64" s="351"/>
      <c r="G64" s="362"/>
      <c r="H64" s="351" t="str">
        <f>LEFT(B66,3)</f>
        <v>山口　</v>
      </c>
      <c r="I64" s="351"/>
      <c r="J64" s="351"/>
      <c r="K64" s="362"/>
      <c r="L64" s="362" t="str">
        <f>LEFT(B67,3)</f>
        <v>神園　</v>
      </c>
      <c r="M64" s="362"/>
      <c r="N64" s="362"/>
      <c r="O64" s="362"/>
      <c r="P64" s="419" t="s">
        <v>102</v>
      </c>
      <c r="Q64" s="419"/>
      <c r="R64" s="420" t="s">
        <v>1</v>
      </c>
      <c r="S64" s="421"/>
      <c r="T64" s="419" t="s">
        <v>103</v>
      </c>
      <c r="U64" s="419"/>
      <c r="V64" s="10"/>
      <c r="W64" s="10"/>
      <c r="X64" s="10"/>
      <c r="Y64" s="10"/>
      <c r="Z64" s="252"/>
      <c r="AA64" s="252"/>
      <c r="AB64" s="255"/>
      <c r="AC64" s="250"/>
      <c r="AD64" s="250"/>
      <c r="AE64" s="250"/>
      <c r="AF64" s="250"/>
      <c r="AG64" s="251"/>
    </row>
    <row r="65" spans="1:33" ht="21.75" customHeight="1" thickBot="1">
      <c r="A65" s="2">
        <v>17</v>
      </c>
      <c r="B65" s="3" t="str">
        <f>IF(A65="","",VLOOKUP(A65,データ!$G$109:$I$128,2,FALSE))</f>
        <v>吉嶺　明夏</v>
      </c>
      <c r="C65" s="42" t="str">
        <f>IF(A65="","",VLOOKUP(A65,データ!$G$109:$I$128,3,FALSE))</f>
        <v>小林Ｊｒ</v>
      </c>
      <c r="D65" s="425"/>
      <c r="E65" s="423"/>
      <c r="F65" s="423"/>
      <c r="G65" s="424"/>
      <c r="H65" s="229" t="str">
        <f>IF(I65="","",IF(I65&gt;J65,"○","●"))</f>
        <v>○</v>
      </c>
      <c r="I65" s="133">
        <v>6</v>
      </c>
      <c r="J65" s="190">
        <v>1</v>
      </c>
      <c r="K65" s="190"/>
      <c r="L65" s="229" t="str">
        <f>IF(M65="","",IF(M65&gt;N65,"○","●"))</f>
        <v>○</v>
      </c>
      <c r="M65" s="133">
        <v>6</v>
      </c>
      <c r="N65" s="190">
        <v>0</v>
      </c>
      <c r="O65" s="190"/>
      <c r="P65" s="25">
        <f>IF(H65="","",COUNTIF(D65:O65,"○"))</f>
        <v>2</v>
      </c>
      <c r="Q65" s="23">
        <f>IF(H65="","",COUNTIF(D65:O65,"●"))</f>
        <v>0</v>
      </c>
      <c r="R65" s="417">
        <f>IF(I65="","",(I65+M65)/(I65+J65+M65+N65)+P65)</f>
        <v>2.9230769230769234</v>
      </c>
      <c r="S65" s="418"/>
      <c r="T65" s="419">
        <f>IF(R65="","",RANK(R65,R65:S67))</f>
        <v>1</v>
      </c>
      <c r="U65" s="419"/>
      <c r="V65" s="164"/>
      <c r="W65" s="164"/>
      <c r="X65" s="235"/>
      <c r="Y65" s="235"/>
      <c r="Z65" s="164"/>
      <c r="AA65" s="164"/>
      <c r="AB65" s="235" t="str">
        <f>B65</f>
        <v>吉嶺　明夏</v>
      </c>
      <c r="AC65" s="269"/>
      <c r="AD65" s="250"/>
      <c r="AE65" s="250"/>
      <c r="AF65" s="250"/>
      <c r="AG65" s="251"/>
    </row>
    <row r="66" spans="1:33" ht="21.75" customHeight="1" thickTop="1">
      <c r="A66" s="2">
        <v>18</v>
      </c>
      <c r="B66" s="3" t="str">
        <f>IF(A66="","",VLOOKUP(A66,データ!$G$109:$I$128,2,FALSE))</f>
        <v>山口　紗季</v>
      </c>
      <c r="C66" s="42" t="str">
        <f>IF(A66="","",VLOOKUP(A66,データ!$G$109:$I$128,3,FALSE))</f>
        <v>清武Ｊｒ</v>
      </c>
      <c r="D66" s="230" t="str">
        <f>IF(H65="","",IF(H65="○","●","○"))</f>
        <v>●</v>
      </c>
      <c r="E66" s="25">
        <f>IF(J65="","",J65)</f>
        <v>1</v>
      </c>
      <c r="F66" s="23">
        <f>IF(I65="","",I65)</f>
        <v>6</v>
      </c>
      <c r="G66" s="41">
        <f>IF(K65="","",K65)</f>
      </c>
      <c r="H66" s="422"/>
      <c r="I66" s="423"/>
      <c r="J66" s="423"/>
      <c r="K66" s="424"/>
      <c r="L66" s="191" t="str">
        <f>IF(M66="","",IF(M66&gt;N66,"○","●"))</f>
        <v>●</v>
      </c>
      <c r="M66" s="25">
        <v>4</v>
      </c>
      <c r="N66" s="23">
        <v>6</v>
      </c>
      <c r="O66" s="23"/>
      <c r="P66" s="25">
        <f>IF(D66="","",COUNTIF(D66:O66,"○"))</f>
        <v>0</v>
      </c>
      <c r="Q66" s="23">
        <f>IF(D66="","",COUNTIF(D66:O66,"●"))</f>
        <v>2</v>
      </c>
      <c r="R66" s="417">
        <f>IF(E66="","",(E66+M66)/(E66+F66+M66+N66)+P66)</f>
        <v>0.29411764705882354</v>
      </c>
      <c r="S66" s="418"/>
      <c r="T66" s="419">
        <f>IF(R66="","",RANK(R66,R65:S67))</f>
        <v>3</v>
      </c>
      <c r="U66" s="419"/>
      <c r="V66" s="39"/>
      <c r="W66" s="39"/>
      <c r="X66" s="39"/>
      <c r="Y66" s="39"/>
      <c r="Z66" s="253"/>
      <c r="AA66" s="253"/>
      <c r="AB66" s="263"/>
      <c r="AC66" s="250"/>
      <c r="AD66" s="250"/>
      <c r="AE66" s="250"/>
      <c r="AF66" s="250"/>
      <c r="AG66" s="257"/>
    </row>
    <row r="67" spans="1:33" ht="21.75" customHeight="1">
      <c r="A67" s="2">
        <v>19</v>
      </c>
      <c r="B67" s="4" t="str">
        <f>IF(A67="","",VLOOKUP(A67,データ!$G$109:$I$128,2,FALSE))</f>
        <v>神園　育美</v>
      </c>
      <c r="C67" s="42" t="str">
        <f>IF(A67="","",VLOOKUP(A67,データ!$G$109:$I$128,3,FALSE))</f>
        <v>新富Ｊｒ</v>
      </c>
      <c r="D67" s="230" t="str">
        <f>IF(L65="","",IF(L65="○","●","○"))</f>
        <v>●</v>
      </c>
      <c r="E67" s="25">
        <f>IF(N65="","",N65)</f>
        <v>0</v>
      </c>
      <c r="F67" s="23">
        <f>IF(M65="","",M65)</f>
        <v>6</v>
      </c>
      <c r="G67" s="41">
        <f>IF(O65="","",O65)</f>
      </c>
      <c r="H67" s="231" t="str">
        <f>IF(L66="","",IF(L66="○","●","○"))</f>
        <v>○</v>
      </c>
      <c r="I67" s="25">
        <f>IF(N66="","",N66)</f>
        <v>6</v>
      </c>
      <c r="J67" s="23">
        <f>IF(M66="","",M66)</f>
        <v>4</v>
      </c>
      <c r="K67" s="41">
        <f>IF(O66="","",O66)</f>
      </c>
      <c r="L67" s="422"/>
      <c r="M67" s="423"/>
      <c r="N67" s="423"/>
      <c r="O67" s="424"/>
      <c r="P67" s="25">
        <f>IF(D67="","",COUNTIF(D67:O67,"○"))</f>
        <v>1</v>
      </c>
      <c r="Q67" s="23">
        <f>IF(D67="","",COUNTIF(D67:O67,"●"))</f>
        <v>1</v>
      </c>
      <c r="R67" s="417">
        <f>IF(E67="","",(E67+I67)/(E67+F67+I67+J67)+P67)</f>
        <v>1.375</v>
      </c>
      <c r="S67" s="418"/>
      <c r="T67" s="419">
        <f>IF(R67="","",RANK(R67,R65:S67))</f>
        <v>2</v>
      </c>
      <c r="U67" s="419"/>
      <c r="V67" s="10"/>
      <c r="W67" s="10"/>
      <c r="X67" s="10"/>
      <c r="Y67" s="10"/>
      <c r="Z67" s="252"/>
      <c r="AA67" s="252"/>
      <c r="AB67" s="250"/>
      <c r="AC67" s="250"/>
      <c r="AD67" s="250"/>
      <c r="AE67" s="250"/>
      <c r="AF67" s="250"/>
      <c r="AG67" s="257"/>
    </row>
    <row r="68" spans="19:33" ht="13.5">
      <c r="S68" s="12"/>
      <c r="T68" s="13"/>
      <c r="U68" s="13"/>
      <c r="V68" s="11"/>
      <c r="W68" s="11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19:33" ht="13.5"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19:33" ht="13.5"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0"/>
      <c r="AE70" s="10"/>
      <c r="AF70" s="10"/>
      <c r="AG70" s="11"/>
    </row>
    <row r="71" spans="19:33" ht="13.5"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0"/>
      <c r="AE71" s="10"/>
      <c r="AF71" s="10"/>
      <c r="AG71" s="11"/>
    </row>
    <row r="72" spans="19:33" ht="13.5"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19:33" ht="13.5"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0"/>
      <c r="AE73" s="10"/>
      <c r="AF73" s="10"/>
      <c r="AG73" s="11"/>
    </row>
    <row r="74" spans="19:33" ht="13.5"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0"/>
      <c r="AE74" s="10"/>
      <c r="AF74" s="10"/>
      <c r="AG74" s="11"/>
    </row>
    <row r="75" spans="19:33" ht="13.5">
      <c r="S75" s="10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19:33" ht="13.5">
      <c r="S76" s="10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0"/>
      <c r="AE76" s="10"/>
      <c r="AF76" s="10"/>
      <c r="AG76" s="11"/>
    </row>
    <row r="77" spans="19:33" ht="13.5">
      <c r="S77" s="10"/>
      <c r="T77" s="11"/>
      <c r="U77" s="11"/>
      <c r="V77" s="11"/>
      <c r="W77" s="11"/>
      <c r="X77" s="12"/>
      <c r="Y77" s="12"/>
      <c r="Z77" s="12"/>
      <c r="AA77" s="12"/>
      <c r="AB77" s="12"/>
      <c r="AC77" s="12"/>
      <c r="AD77" s="10"/>
      <c r="AE77" s="10"/>
      <c r="AF77" s="10"/>
      <c r="AG77" s="11"/>
    </row>
    <row r="78" spans="19:33" ht="13.5">
      <c r="S78" s="12"/>
      <c r="T78" s="11"/>
      <c r="U78" s="11"/>
      <c r="V78" s="11"/>
      <c r="W78" s="11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19:33" ht="13.5">
      <c r="S79" s="10"/>
      <c r="T79" s="11"/>
      <c r="U79" s="11"/>
      <c r="V79" s="11"/>
      <c r="W79" s="11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9:33" ht="13.5">
      <c r="S80" s="1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9:33" ht="13.5">
      <c r="S81" s="10"/>
      <c r="T81" s="11"/>
      <c r="U81" s="11"/>
      <c r="V81" s="11"/>
      <c r="W81" s="11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9:33" ht="13.5">
      <c r="S82" s="12"/>
      <c r="T82" s="11"/>
      <c r="U82" s="11"/>
      <c r="V82" s="11"/>
      <c r="W82" s="11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9:33" ht="13.5">
      <c r="S83" s="10"/>
      <c r="T83" s="11"/>
      <c r="U83" s="11"/>
      <c r="V83" s="11"/>
      <c r="W83" s="11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9:33" ht="13.5">
      <c r="S84" s="10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9:33" ht="13.5">
      <c r="S85" s="10"/>
      <c r="T85" s="11"/>
      <c r="U85" s="11"/>
      <c r="V85" s="11"/>
      <c r="W85" s="11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9:33" ht="13.5">
      <c r="S86" s="12"/>
      <c r="T86" s="11"/>
      <c r="U86" s="11"/>
      <c r="V86" s="11"/>
      <c r="W86" s="11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9:33" ht="13.5">
      <c r="S87" s="10"/>
      <c r="T87" s="11"/>
      <c r="U87" s="11"/>
      <c r="V87" s="11"/>
      <c r="W87" s="11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9:33" ht="13.5">
      <c r="S88" s="10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9:33" ht="13.5">
      <c r="S89" s="12"/>
      <c r="T89" s="11"/>
      <c r="U89" s="11"/>
      <c r="V89" s="11"/>
      <c r="W89" s="11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9:33" ht="13.5">
      <c r="S90" s="12"/>
      <c r="T90" s="11"/>
      <c r="U90" s="11"/>
      <c r="V90" s="11"/>
      <c r="W90" s="11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9:33" ht="13.5"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9:33" ht="13.5"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9:29" ht="13.5">
      <c r="S93" s="12"/>
      <c r="T93" s="10"/>
      <c r="U93" s="11"/>
      <c r="V93" s="11"/>
      <c r="W93" s="11"/>
      <c r="X93" s="11"/>
      <c r="Y93" s="12"/>
      <c r="Z93" s="12"/>
      <c r="AA93" s="12"/>
      <c r="AB93" s="12"/>
      <c r="AC93" s="12"/>
    </row>
    <row r="94" spans="19:29" ht="13.5">
      <c r="S94" s="12"/>
      <c r="T94" s="10"/>
      <c r="U94" s="11"/>
      <c r="V94" s="11"/>
      <c r="W94" s="11"/>
      <c r="X94" s="11"/>
      <c r="Y94" s="12"/>
      <c r="Z94" s="12"/>
      <c r="AA94" s="12"/>
      <c r="AB94" s="12"/>
      <c r="AC94" s="12"/>
    </row>
    <row r="95" spans="19:29" ht="13.5"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9:29" ht="13.5">
      <c r="S96" s="12"/>
      <c r="T96" s="10"/>
      <c r="U96" s="11"/>
      <c r="V96" s="11"/>
      <c r="W96" s="11"/>
      <c r="X96" s="11"/>
      <c r="Y96" s="12"/>
      <c r="Z96" s="12"/>
      <c r="AA96" s="12"/>
      <c r="AB96" s="12"/>
      <c r="AC96" s="12"/>
    </row>
    <row r="97" spans="19:28" ht="13.5">
      <c r="S97" s="12"/>
      <c r="T97" s="10"/>
      <c r="U97" s="11"/>
      <c r="V97" s="11"/>
      <c r="W97" s="11"/>
      <c r="X97" s="11"/>
      <c r="Y97" s="12"/>
      <c r="Z97" s="12"/>
      <c r="AA97" s="12"/>
      <c r="AB97" s="12"/>
    </row>
    <row r="98" spans="20:28" ht="13.5">
      <c r="T98" s="12"/>
      <c r="U98" s="12"/>
      <c r="V98" s="12"/>
      <c r="W98" s="12"/>
      <c r="X98" s="12"/>
      <c r="Y98" s="12"/>
      <c r="Z98" s="12"/>
      <c r="AA98" s="12"/>
      <c r="AB98" s="12"/>
    </row>
    <row r="99" spans="20:28" ht="13.5">
      <c r="T99" s="12"/>
      <c r="U99" s="12"/>
      <c r="V99" s="12"/>
      <c r="W99" s="12"/>
      <c r="X99" s="12"/>
      <c r="Y99" s="12"/>
      <c r="Z99" s="12"/>
      <c r="AA99" s="12"/>
      <c r="AB99" s="12"/>
    </row>
  </sheetData>
  <mergeCells count="212">
    <mergeCell ref="P33:S33"/>
    <mergeCell ref="V33:W33"/>
    <mergeCell ref="X33:Y33"/>
    <mergeCell ref="V31:W31"/>
    <mergeCell ref="X31:Y31"/>
    <mergeCell ref="V32:W32"/>
    <mergeCell ref="X32:Y32"/>
    <mergeCell ref="V29:W29"/>
    <mergeCell ref="X29:Y29"/>
    <mergeCell ref="V30:W30"/>
    <mergeCell ref="X30:Y30"/>
    <mergeCell ref="D30:G30"/>
    <mergeCell ref="T26:U26"/>
    <mergeCell ref="T27:U27"/>
    <mergeCell ref="L27:O27"/>
    <mergeCell ref="M28:Q28"/>
    <mergeCell ref="D29:G29"/>
    <mergeCell ref="H29:K29"/>
    <mergeCell ref="L29:O29"/>
    <mergeCell ref="T29:U29"/>
    <mergeCell ref="P29:S29"/>
    <mergeCell ref="D19:G19"/>
    <mergeCell ref="H19:K19"/>
    <mergeCell ref="D25:G25"/>
    <mergeCell ref="R25:S25"/>
    <mergeCell ref="D20:G20"/>
    <mergeCell ref="R20:S20"/>
    <mergeCell ref="H21:K21"/>
    <mergeCell ref="L22:O22"/>
    <mergeCell ref="R23:U23"/>
    <mergeCell ref="R24:S24"/>
    <mergeCell ref="T20:U20"/>
    <mergeCell ref="R21:S21"/>
    <mergeCell ref="T21:U21"/>
    <mergeCell ref="L17:O17"/>
    <mergeCell ref="R17:S17"/>
    <mergeCell ref="T17:U17"/>
    <mergeCell ref="L19:O19"/>
    <mergeCell ref="P19:Q19"/>
    <mergeCell ref="R19:S19"/>
    <mergeCell ref="T19:U19"/>
    <mergeCell ref="T16:U16"/>
    <mergeCell ref="H16:K16"/>
    <mergeCell ref="R15:S15"/>
    <mergeCell ref="R16:S16"/>
    <mergeCell ref="T15:U15"/>
    <mergeCell ref="R13:U13"/>
    <mergeCell ref="R12:S12"/>
    <mergeCell ref="T12:U12"/>
    <mergeCell ref="D14:G14"/>
    <mergeCell ref="H14:K14"/>
    <mergeCell ref="L14:O14"/>
    <mergeCell ref="T14:U14"/>
    <mergeCell ref="P14:Q14"/>
    <mergeCell ref="R14:S14"/>
    <mergeCell ref="T50:U50"/>
    <mergeCell ref="R51:S51"/>
    <mergeCell ref="AC4:AD4"/>
    <mergeCell ref="AC3:AD3"/>
    <mergeCell ref="R8:U8"/>
    <mergeCell ref="V5:W5"/>
    <mergeCell ref="R9:S9"/>
    <mergeCell ref="T9:U9"/>
    <mergeCell ref="Q18:U18"/>
    <mergeCell ref="V18:Y18"/>
    <mergeCell ref="T49:U49"/>
    <mergeCell ref="M48:Q48"/>
    <mergeCell ref="R48:U48"/>
    <mergeCell ref="H49:K49"/>
    <mergeCell ref="L49:O49"/>
    <mergeCell ref="P49:Q49"/>
    <mergeCell ref="L41:O41"/>
    <mergeCell ref="T46:U46"/>
    <mergeCell ref="R45:S45"/>
    <mergeCell ref="T45:U45"/>
    <mergeCell ref="R46:S46"/>
    <mergeCell ref="R44:S44"/>
    <mergeCell ref="M43:Q43"/>
    <mergeCell ref="R43:U43"/>
    <mergeCell ref="M42:Q42"/>
    <mergeCell ref="R42:U42"/>
    <mergeCell ref="H40:K40"/>
    <mergeCell ref="T38:U38"/>
    <mergeCell ref="D38:G38"/>
    <mergeCell ref="H38:K38"/>
    <mergeCell ref="L38:O38"/>
    <mergeCell ref="D39:G39"/>
    <mergeCell ref="P38:Q38"/>
    <mergeCell ref="R38:S38"/>
    <mergeCell ref="R39:S39"/>
    <mergeCell ref="T39:U39"/>
    <mergeCell ref="X5:Y5"/>
    <mergeCell ref="H5:K5"/>
    <mergeCell ref="D10:G10"/>
    <mergeCell ref="T3:U3"/>
    <mergeCell ref="L6:O6"/>
    <mergeCell ref="D4:G4"/>
    <mergeCell ref="M8:Q8"/>
    <mergeCell ref="D9:G9"/>
    <mergeCell ref="H9:K9"/>
    <mergeCell ref="L9:O9"/>
    <mergeCell ref="X3:Y3"/>
    <mergeCell ref="V4:W4"/>
    <mergeCell ref="X4:Y4"/>
    <mergeCell ref="D3:G3"/>
    <mergeCell ref="H3:K3"/>
    <mergeCell ref="L3:O3"/>
    <mergeCell ref="P3:S3"/>
    <mergeCell ref="D15:G15"/>
    <mergeCell ref="V3:W3"/>
    <mergeCell ref="P9:Q9"/>
    <mergeCell ref="H11:K11"/>
    <mergeCell ref="R10:S10"/>
    <mergeCell ref="R11:S11"/>
    <mergeCell ref="T11:U11"/>
    <mergeCell ref="L12:O12"/>
    <mergeCell ref="T10:U10"/>
    <mergeCell ref="M13:Q13"/>
    <mergeCell ref="D24:G24"/>
    <mergeCell ref="H24:K24"/>
    <mergeCell ref="L24:O24"/>
    <mergeCell ref="P24:Q24"/>
    <mergeCell ref="H26:K26"/>
    <mergeCell ref="H31:K31"/>
    <mergeCell ref="L32:O32"/>
    <mergeCell ref="R28:U28"/>
    <mergeCell ref="R26:S26"/>
    <mergeCell ref="R27:S27"/>
    <mergeCell ref="T25:U25"/>
    <mergeCell ref="X6:Y6"/>
    <mergeCell ref="P7:S7"/>
    <mergeCell ref="V7:W7"/>
    <mergeCell ref="X7:Y7"/>
    <mergeCell ref="V6:W6"/>
    <mergeCell ref="T22:U22"/>
    <mergeCell ref="R22:S22"/>
    <mergeCell ref="T24:U24"/>
    <mergeCell ref="M23:Q23"/>
    <mergeCell ref="T47:U47"/>
    <mergeCell ref="D45:G45"/>
    <mergeCell ref="H46:K46"/>
    <mergeCell ref="H44:K44"/>
    <mergeCell ref="L44:O44"/>
    <mergeCell ref="P44:Q44"/>
    <mergeCell ref="T44:U44"/>
    <mergeCell ref="D44:G44"/>
    <mergeCell ref="D50:G50"/>
    <mergeCell ref="L47:O47"/>
    <mergeCell ref="R47:S47"/>
    <mergeCell ref="D49:G49"/>
    <mergeCell ref="R49:S49"/>
    <mergeCell ref="R50:S50"/>
    <mergeCell ref="H51:K51"/>
    <mergeCell ref="L52:O52"/>
    <mergeCell ref="R52:S52"/>
    <mergeCell ref="T52:U52"/>
    <mergeCell ref="T51:U51"/>
    <mergeCell ref="Q53:U53"/>
    <mergeCell ref="D54:G54"/>
    <mergeCell ref="V53:Y53"/>
    <mergeCell ref="H54:K54"/>
    <mergeCell ref="L54:O54"/>
    <mergeCell ref="P54:Q54"/>
    <mergeCell ref="R54:S54"/>
    <mergeCell ref="T54:U54"/>
    <mergeCell ref="H56:K56"/>
    <mergeCell ref="R56:S56"/>
    <mergeCell ref="T56:U56"/>
    <mergeCell ref="D55:G55"/>
    <mergeCell ref="R55:S55"/>
    <mergeCell ref="T55:U55"/>
    <mergeCell ref="M58:Q58"/>
    <mergeCell ref="R58:U58"/>
    <mergeCell ref="L57:O57"/>
    <mergeCell ref="R57:S57"/>
    <mergeCell ref="T57:U57"/>
    <mergeCell ref="R59:S59"/>
    <mergeCell ref="T59:U59"/>
    <mergeCell ref="D60:G60"/>
    <mergeCell ref="R60:S60"/>
    <mergeCell ref="T60:U60"/>
    <mergeCell ref="D59:G59"/>
    <mergeCell ref="H59:K59"/>
    <mergeCell ref="L59:O59"/>
    <mergeCell ref="P59:Q59"/>
    <mergeCell ref="T62:U62"/>
    <mergeCell ref="M63:Q63"/>
    <mergeCell ref="R63:U63"/>
    <mergeCell ref="H61:K61"/>
    <mergeCell ref="R61:S61"/>
    <mergeCell ref="T61:U61"/>
    <mergeCell ref="L62:O62"/>
    <mergeCell ref="R62:S62"/>
    <mergeCell ref="D65:G65"/>
    <mergeCell ref="R65:S65"/>
    <mergeCell ref="T65:U65"/>
    <mergeCell ref="D64:G64"/>
    <mergeCell ref="H64:K64"/>
    <mergeCell ref="L64:O64"/>
    <mergeCell ref="P64:Q64"/>
    <mergeCell ref="H66:K66"/>
    <mergeCell ref="R66:S66"/>
    <mergeCell ref="L67:O67"/>
    <mergeCell ref="R67:S67"/>
    <mergeCell ref="T67:U67"/>
    <mergeCell ref="R64:S64"/>
    <mergeCell ref="T64:U64"/>
    <mergeCell ref="T66:U66"/>
    <mergeCell ref="R40:S40"/>
    <mergeCell ref="T40:U40"/>
    <mergeCell ref="R41:S41"/>
    <mergeCell ref="T41:U41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71" r:id="rId1"/>
  <rowBreaks count="1" manualBreakCount="1">
    <brk id="3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84"/>
  <sheetViews>
    <sheetView view="pageBreakPreview" zoomScaleNormal="75" zoomScaleSheetLayoutView="100" workbookViewId="0" topLeftCell="A1">
      <selection activeCell="H8" sqref="H8:K8"/>
    </sheetView>
  </sheetViews>
  <sheetFormatPr defaultColWidth="9.00390625" defaultRowHeight="13.5"/>
  <cols>
    <col min="1" max="1" width="3.375" style="0" customWidth="1"/>
    <col min="2" max="2" width="8.625" style="0" customWidth="1"/>
    <col min="4" max="4" width="2.125" style="129" customWidth="1"/>
    <col min="5" max="7" width="1.75390625" style="129" customWidth="1"/>
    <col min="8" max="8" width="2.125" style="129" customWidth="1"/>
    <col min="9" max="11" width="1.75390625" style="129" customWidth="1"/>
    <col min="12" max="12" width="2.125" style="129" customWidth="1"/>
    <col min="13" max="15" width="1.75390625" style="129" customWidth="1"/>
    <col min="16" max="16" width="2.125" style="129" customWidth="1"/>
    <col min="17" max="25" width="1.75390625" style="129" customWidth="1"/>
    <col min="26" max="36" width="4.625" style="129" customWidth="1"/>
    <col min="37" max="48" width="4.625" style="0" customWidth="1"/>
    <col min="49" max="85" width="1.75390625" style="0" customWidth="1"/>
  </cols>
  <sheetData>
    <row r="1" spans="1:48" s="1" customFormat="1" ht="28.5">
      <c r="A1" s="28" t="s">
        <v>90</v>
      </c>
      <c r="B1" s="33"/>
      <c r="C1" s="33"/>
      <c r="D1" s="127" t="s">
        <v>62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1" customFormat="1" ht="15" customHeight="1">
      <c r="A2" s="33"/>
      <c r="B2" s="33"/>
      <c r="C2" s="3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1" customFormat="1" ht="18.75" customHeight="1">
      <c r="A3" s="14"/>
      <c r="B3" s="14"/>
      <c r="C3" s="14"/>
      <c r="D3" s="10"/>
      <c r="E3" s="10"/>
      <c r="F3" s="10"/>
      <c r="G3" s="129"/>
      <c r="H3" s="129"/>
      <c r="I3" s="129"/>
      <c r="J3" s="129"/>
      <c r="K3" s="129"/>
      <c r="L3" s="129"/>
      <c r="M3" s="427"/>
      <c r="N3" s="427"/>
      <c r="O3" s="427"/>
      <c r="P3" s="427"/>
      <c r="Q3" s="427"/>
      <c r="R3" s="428"/>
      <c r="S3" s="427"/>
      <c r="T3" s="427"/>
      <c r="U3" s="427"/>
      <c r="V3" s="10"/>
      <c r="W3" s="10"/>
      <c r="X3" s="10"/>
      <c r="Y3" s="10"/>
      <c r="Z3" s="5"/>
      <c r="AA3" s="13"/>
      <c r="AB3" s="11"/>
      <c r="AC3" s="11"/>
      <c r="AD3" s="11"/>
      <c r="AE3" s="232"/>
      <c r="AF3" s="10"/>
      <c r="AG3" s="10"/>
      <c r="AH3" s="17"/>
      <c r="AI3" s="17"/>
      <c r="AJ3" s="17"/>
      <c r="AK3" s="17"/>
      <c r="AL3" s="448"/>
      <c r="AM3" s="448"/>
      <c r="AN3" s="448"/>
      <c r="AO3" s="449"/>
      <c r="AP3" s="448"/>
      <c r="AQ3" s="448"/>
      <c r="AR3" s="448"/>
      <c r="AS3" s="14"/>
      <c r="AT3" s="14"/>
      <c r="AU3" s="8"/>
      <c r="AV3" s="8"/>
    </row>
    <row r="4" spans="1:48" s="1" customFormat="1" ht="18.75" customHeight="1">
      <c r="A4" s="9" t="s">
        <v>43</v>
      </c>
      <c r="B4" s="24" t="s">
        <v>96</v>
      </c>
      <c r="C4" s="66" t="s">
        <v>95</v>
      </c>
      <c r="D4" s="353" t="str">
        <f>LEFT(B5,3)</f>
        <v>陣内洋</v>
      </c>
      <c r="E4" s="351"/>
      <c r="F4" s="351"/>
      <c r="G4" s="362"/>
      <c r="H4" s="351" t="str">
        <f>LEFT(B6,3)</f>
        <v>井上　</v>
      </c>
      <c r="I4" s="351"/>
      <c r="J4" s="351"/>
      <c r="K4" s="362"/>
      <c r="L4" s="362" t="str">
        <f>LEFT(B7,3)</f>
        <v>渡邊　</v>
      </c>
      <c r="M4" s="362"/>
      <c r="N4" s="362"/>
      <c r="O4" s="362"/>
      <c r="P4" s="419" t="s">
        <v>102</v>
      </c>
      <c r="Q4" s="419"/>
      <c r="R4" s="420" t="s">
        <v>1</v>
      </c>
      <c r="S4" s="421"/>
      <c r="T4" s="419" t="s">
        <v>103</v>
      </c>
      <c r="U4" s="419"/>
      <c r="V4" s="10"/>
      <c r="W4" s="10"/>
      <c r="X4" s="10"/>
      <c r="Y4" s="10"/>
      <c r="Z4" s="5"/>
      <c r="AA4" s="13"/>
      <c r="AB4" s="11"/>
      <c r="AC4" s="11"/>
      <c r="AD4" s="11"/>
      <c r="AE4" s="10"/>
      <c r="AF4" s="10"/>
      <c r="AG4" s="10"/>
      <c r="AH4" s="14"/>
      <c r="AI4" s="14"/>
      <c r="AJ4" s="14"/>
      <c r="AK4" s="446"/>
      <c r="AL4" s="446"/>
      <c r="AM4" s="446"/>
      <c r="AN4" s="446"/>
      <c r="AO4" s="446"/>
      <c r="AP4" s="446"/>
      <c r="AQ4" s="446"/>
      <c r="AR4" s="446"/>
      <c r="AS4" s="14"/>
      <c r="AT4" s="14"/>
      <c r="AU4" s="8"/>
      <c r="AV4" s="8"/>
    </row>
    <row r="5" spans="1:48" s="1" customFormat="1" ht="18.75" customHeight="1" thickBot="1">
      <c r="A5" s="2">
        <v>1</v>
      </c>
      <c r="B5" s="4" t="str">
        <f>IF(A5="","",VLOOKUP(A5,データ!$B$132:$D$146,2,FALSE))</f>
        <v>陣内洋柾</v>
      </c>
      <c r="C5" s="67" t="str">
        <f>IF(A5="","",VLOOKUP(A5,データ!$B$132:$D$146,3,FALSE))</f>
        <v>チーム村雲</v>
      </c>
      <c r="D5" s="425"/>
      <c r="E5" s="423"/>
      <c r="F5" s="423"/>
      <c r="G5" s="424"/>
      <c r="H5" s="229" t="str">
        <f>IF(I5="","",IF(I5&gt;J5,"○","●"))</f>
        <v>○</v>
      </c>
      <c r="I5" s="133">
        <v>6</v>
      </c>
      <c r="J5" s="190">
        <v>0</v>
      </c>
      <c r="K5" s="190"/>
      <c r="L5" s="229" t="str">
        <f>IF(M5="","",IF(M5&gt;N5,"○","●"))</f>
        <v>○</v>
      </c>
      <c r="M5" s="133">
        <v>6</v>
      </c>
      <c r="N5" s="190">
        <v>1</v>
      </c>
      <c r="O5" s="190"/>
      <c r="P5" s="25">
        <f>IF(H5="","",COUNTIF(D5:O5,"○"))</f>
        <v>2</v>
      </c>
      <c r="Q5" s="23">
        <f>IF(H5="","",COUNTIF(D5:O5,"●"))</f>
        <v>0</v>
      </c>
      <c r="R5" s="417">
        <f>IF(I5="","",(I5+M5)/(I5+J5+M5+N5)+P5)</f>
        <v>2.9230769230769234</v>
      </c>
      <c r="S5" s="418"/>
      <c r="T5" s="419">
        <f>IF(R5="","",RANK(R5,R5:S7))</f>
        <v>1</v>
      </c>
      <c r="U5" s="419"/>
      <c r="V5" s="198"/>
      <c r="W5" s="164"/>
      <c r="X5" s="164"/>
      <c r="Y5" s="164"/>
      <c r="Z5" s="235" t="str">
        <f>B5</f>
        <v>陣内洋柾</v>
      </c>
      <c r="AA5" s="13"/>
      <c r="AB5" s="11"/>
      <c r="AC5" s="11"/>
      <c r="AD5" s="11"/>
      <c r="AE5" s="10"/>
      <c r="AF5" s="10"/>
      <c r="AG5" s="10"/>
      <c r="AH5" s="14"/>
      <c r="AI5" s="14"/>
      <c r="AJ5" s="14"/>
      <c r="AK5" s="14"/>
      <c r="AL5" s="14"/>
      <c r="AM5" s="14"/>
      <c r="AN5" s="14"/>
      <c r="AO5" s="447"/>
      <c r="AP5" s="447"/>
      <c r="AQ5" s="444"/>
      <c r="AR5" s="444"/>
      <c r="AS5" s="7"/>
      <c r="AT5" s="7"/>
      <c r="AU5" s="8"/>
      <c r="AV5" s="8"/>
    </row>
    <row r="6" spans="1:48" s="1" customFormat="1" ht="18.75" customHeight="1" thickTop="1">
      <c r="A6" s="2">
        <v>2</v>
      </c>
      <c r="B6" s="4" t="str">
        <f>IF(A6="","",VLOOKUP(A6,データ!$B$132:$D$146,2,FALSE))</f>
        <v>井上　竜一</v>
      </c>
      <c r="C6" s="67" t="str">
        <f>IF(A6="","",VLOOKUP(A6,データ!$B$132:$D$146,3,FALSE))</f>
        <v>飛江田Jr</v>
      </c>
      <c r="D6" s="230" t="str">
        <f>IF(H5="","",IF(H5="○","●","○"))</f>
        <v>●</v>
      </c>
      <c r="E6" s="25">
        <f>IF(J5="","",J5)</f>
        <v>0</v>
      </c>
      <c r="F6" s="23">
        <f>IF(I5="","",I5)</f>
        <v>6</v>
      </c>
      <c r="G6" s="41">
        <f>IF(K5="","",K5)</f>
      </c>
      <c r="H6" s="422"/>
      <c r="I6" s="423"/>
      <c r="J6" s="423"/>
      <c r="K6" s="424"/>
      <c r="L6" s="191" t="str">
        <f>IF(M6="","",IF(M6&gt;N6,"○","●"))</f>
        <v>●</v>
      </c>
      <c r="M6" s="25">
        <v>4</v>
      </c>
      <c r="N6" s="23">
        <v>6</v>
      </c>
      <c r="O6" s="23"/>
      <c r="P6" s="25">
        <f>IF(D6="","",COUNTIF(D6:O6,"○"))</f>
        <v>0</v>
      </c>
      <c r="Q6" s="23">
        <f>IF(D6="","",COUNTIF(D6:O6,"●"))</f>
        <v>2</v>
      </c>
      <c r="R6" s="417">
        <f>IF(E6="","",(E6+M6)/(E6+F6+M6+N6)+P6)</f>
        <v>0.25</v>
      </c>
      <c r="S6" s="418"/>
      <c r="T6" s="419">
        <f>IF(R6="","",RANK(R6,R5:S7))</f>
        <v>3</v>
      </c>
      <c r="U6" s="419"/>
      <c r="V6" s="39"/>
      <c r="W6" s="39"/>
      <c r="X6" s="39"/>
      <c r="Y6" s="39"/>
      <c r="Z6" s="237"/>
      <c r="AA6" s="240"/>
      <c r="AB6" s="11"/>
      <c r="AC6" s="11"/>
      <c r="AD6" s="11"/>
      <c r="AE6" s="128"/>
      <c r="AF6" s="10"/>
      <c r="AG6" s="10"/>
      <c r="AH6" s="10"/>
      <c r="AI6" s="10"/>
      <c r="AJ6" s="10"/>
      <c r="AK6" s="30"/>
      <c r="AL6" s="30"/>
      <c r="AM6" s="30"/>
      <c r="AN6" s="30"/>
      <c r="AO6" s="447"/>
      <c r="AP6" s="447"/>
      <c r="AQ6" s="444"/>
      <c r="AR6" s="444"/>
      <c r="AS6" s="7"/>
      <c r="AT6" s="7"/>
      <c r="AU6" s="8"/>
      <c r="AV6" s="8"/>
    </row>
    <row r="7" spans="1:48" s="1" customFormat="1" ht="18.75" customHeight="1" thickBot="1">
      <c r="A7" s="2">
        <v>3</v>
      </c>
      <c r="B7" s="4" t="str">
        <f>IF(A7="","",VLOOKUP(A7,データ!$B$132:$D$146,2,FALSE))</f>
        <v>渡邊　直通</v>
      </c>
      <c r="C7" s="67" t="str">
        <f>IF(A7="","",VLOOKUP(A7,データ!$B$132:$D$146,3,FALSE))</f>
        <v>清武Ｊｒ</v>
      </c>
      <c r="D7" s="230" t="str">
        <f>IF(L5="","",IF(L5="○","●","○"))</f>
        <v>●</v>
      </c>
      <c r="E7" s="25">
        <f>IF(N5="","",N5)</f>
        <v>1</v>
      </c>
      <c r="F7" s="23">
        <f>IF(M5="","",M5)</f>
        <v>6</v>
      </c>
      <c r="G7" s="41">
        <f>IF(O5="","",O5)</f>
      </c>
      <c r="H7" s="231" t="str">
        <f>IF(L6="","",IF(L6="○","●","○"))</f>
        <v>○</v>
      </c>
      <c r="I7" s="25">
        <f>IF(N6="","",N6)</f>
        <v>6</v>
      </c>
      <c r="J7" s="23">
        <f>IF(M6="","",M6)</f>
        <v>4</v>
      </c>
      <c r="K7" s="41">
        <f>IF(O6="","",O6)</f>
      </c>
      <c r="L7" s="422"/>
      <c r="M7" s="423"/>
      <c r="N7" s="423"/>
      <c r="O7" s="424"/>
      <c r="P7" s="25">
        <f>IF(D7="","",COUNTIF(D7:O7,"○"))</f>
        <v>1</v>
      </c>
      <c r="Q7" s="23">
        <f>IF(D7="","",COUNTIF(D7:O7,"●"))</f>
        <v>1</v>
      </c>
      <c r="R7" s="417">
        <f>IF(E7="","",(E7+I7)/(E7+F7+I7+J7)+P7)</f>
        <v>1.4117647058823528</v>
      </c>
      <c r="S7" s="418"/>
      <c r="T7" s="419">
        <f>IF(R7="","",RANK(R7,R5:S7))</f>
        <v>2</v>
      </c>
      <c r="U7" s="419"/>
      <c r="V7" s="233"/>
      <c r="W7" s="10"/>
      <c r="X7" s="10"/>
      <c r="Y7" s="10"/>
      <c r="Z7" s="13"/>
      <c r="AA7" s="241">
        <v>6</v>
      </c>
      <c r="AB7" s="298" t="str">
        <f>Z5</f>
        <v>陣内洋柾</v>
      </c>
      <c r="AC7" s="11"/>
      <c r="AD7" s="11"/>
      <c r="AE7" s="10"/>
      <c r="AF7" s="10"/>
      <c r="AG7" s="10"/>
      <c r="AH7" s="17"/>
      <c r="AI7" s="17"/>
      <c r="AJ7" s="17"/>
      <c r="AK7" s="17"/>
      <c r="AL7" s="448"/>
      <c r="AM7" s="448"/>
      <c r="AN7" s="448"/>
      <c r="AO7" s="447"/>
      <c r="AP7" s="447"/>
      <c r="AQ7" s="444"/>
      <c r="AR7" s="444"/>
      <c r="AS7" s="7"/>
      <c r="AT7" s="7"/>
      <c r="AU7" s="8"/>
      <c r="AV7" s="8"/>
    </row>
    <row r="8" spans="1:48" s="1" customFormat="1" ht="18.75" customHeight="1" thickTop="1">
      <c r="A8" s="7"/>
      <c r="B8"/>
      <c r="C8"/>
      <c r="D8" s="41"/>
      <c r="E8" s="10"/>
      <c r="F8" s="10"/>
      <c r="G8" s="10"/>
      <c r="H8" s="10"/>
      <c r="I8" s="10"/>
      <c r="J8" s="12"/>
      <c r="K8" s="129"/>
      <c r="L8" s="129"/>
      <c r="M8" s="129"/>
      <c r="N8" s="450"/>
      <c r="O8" s="450"/>
      <c r="P8" s="450"/>
      <c r="Q8" s="450"/>
      <c r="R8" s="452"/>
      <c r="S8" s="450"/>
      <c r="T8" s="450"/>
      <c r="U8" s="450"/>
      <c r="V8" s="10"/>
      <c r="W8" s="10"/>
      <c r="X8" s="10"/>
      <c r="Y8" s="10"/>
      <c r="Z8" s="125"/>
      <c r="AA8" s="243">
        <v>0</v>
      </c>
      <c r="AB8" s="125"/>
      <c r="AC8" s="10"/>
      <c r="AD8" s="10"/>
      <c r="AE8" s="10"/>
      <c r="AF8" s="10"/>
      <c r="AG8" s="10"/>
      <c r="AH8" s="426"/>
      <c r="AI8" s="426"/>
      <c r="AJ8" s="426"/>
      <c r="AK8" s="444"/>
      <c r="AL8" s="444"/>
      <c r="AM8" s="444"/>
      <c r="AN8" s="444"/>
      <c r="AO8" s="449"/>
      <c r="AP8" s="448"/>
      <c r="AQ8" s="448"/>
      <c r="AR8" s="448"/>
      <c r="AS8" s="14"/>
      <c r="AT8" s="14"/>
      <c r="AU8" s="14"/>
      <c r="AV8" s="14"/>
    </row>
    <row r="9" spans="1:48" s="1" customFormat="1" ht="18.75" customHeight="1">
      <c r="A9" s="9" t="s">
        <v>35</v>
      </c>
      <c r="B9" s="24" t="s">
        <v>96</v>
      </c>
      <c r="C9" s="66" t="s">
        <v>95</v>
      </c>
      <c r="D9" s="353" t="str">
        <f>LEFT(B10,3)</f>
        <v>押川　</v>
      </c>
      <c r="E9" s="351"/>
      <c r="F9" s="351"/>
      <c r="G9" s="362"/>
      <c r="H9" s="351" t="str">
        <f>LEFT(B11,3)</f>
        <v>大村　</v>
      </c>
      <c r="I9" s="351"/>
      <c r="J9" s="351"/>
      <c r="K9" s="362"/>
      <c r="L9" s="362" t="str">
        <f>LEFT(B12,3)</f>
        <v>高垣遼</v>
      </c>
      <c r="M9" s="362"/>
      <c r="N9" s="362"/>
      <c r="O9" s="362"/>
      <c r="P9" s="419" t="s">
        <v>102</v>
      </c>
      <c r="Q9" s="419"/>
      <c r="R9" s="420" t="s">
        <v>1</v>
      </c>
      <c r="S9" s="421"/>
      <c r="T9" s="419" t="s">
        <v>103</v>
      </c>
      <c r="U9" s="419"/>
      <c r="V9" s="293"/>
      <c r="W9" s="293"/>
      <c r="X9" s="10"/>
      <c r="Y9" s="10"/>
      <c r="Z9" s="245"/>
      <c r="AA9" s="13"/>
      <c r="AB9" s="238"/>
      <c r="AC9" s="11"/>
      <c r="AD9" s="11"/>
      <c r="AE9" s="128"/>
      <c r="AF9" s="10"/>
      <c r="AG9" s="10"/>
      <c r="AH9" s="14"/>
      <c r="AI9" s="14"/>
      <c r="AJ9" s="14"/>
      <c r="AK9" s="29"/>
      <c r="AL9" s="30"/>
      <c r="AM9" s="30"/>
      <c r="AN9" s="30"/>
      <c r="AO9" s="448"/>
      <c r="AP9" s="448"/>
      <c r="AQ9" s="448"/>
      <c r="AR9" s="448"/>
      <c r="AS9" s="30"/>
      <c r="AT9" s="30"/>
      <c r="AU9" s="30"/>
      <c r="AV9" s="30"/>
    </row>
    <row r="10" spans="1:48" s="1" customFormat="1" ht="18.75" customHeight="1" thickBot="1">
      <c r="A10" s="2">
        <v>4</v>
      </c>
      <c r="B10" s="4" t="str">
        <f>IF(A10="","",VLOOKUP(A10,データ!$B$132:$D$146,2,FALSE))</f>
        <v>押川　綾汰</v>
      </c>
      <c r="C10" s="67" t="str">
        <f>IF(A10="","",VLOOKUP(A10,データ!$B$132:$D$146,3,FALSE))</f>
        <v>新富Ｊｒ</v>
      </c>
      <c r="D10" s="425"/>
      <c r="E10" s="423"/>
      <c r="F10" s="423"/>
      <c r="G10" s="424"/>
      <c r="H10" s="229" t="str">
        <f>IF(I10="","",IF(I10&gt;J10,"○","●"))</f>
        <v>○</v>
      </c>
      <c r="I10" s="133">
        <v>7</v>
      </c>
      <c r="J10" s="190">
        <v>5</v>
      </c>
      <c r="K10" s="190"/>
      <c r="L10" s="229" t="str">
        <f>IF(M10="","",IF(M10&gt;N10,"○","●"))</f>
        <v>○</v>
      </c>
      <c r="M10" s="133">
        <v>6</v>
      </c>
      <c r="N10" s="190">
        <v>4</v>
      </c>
      <c r="O10" s="190"/>
      <c r="P10" s="25">
        <f>IF(H10="","",COUNTIF(D10:O10,"○"))</f>
        <v>2</v>
      </c>
      <c r="Q10" s="23">
        <f>IF(H10="","",COUNTIF(D10:O10,"●"))</f>
        <v>0</v>
      </c>
      <c r="R10" s="417">
        <f>IF(I10="","",(I10+M10)/(I10+J10+M10+N10)+P10)</f>
        <v>2.590909090909091</v>
      </c>
      <c r="S10" s="418"/>
      <c r="T10" s="419">
        <f>IF(R10="","",RANK(R10,R10:S12))</f>
        <v>1</v>
      </c>
      <c r="U10" s="419"/>
      <c r="V10" s="198"/>
      <c r="W10" s="164"/>
      <c r="X10" s="164"/>
      <c r="Y10" s="164"/>
      <c r="Z10" s="236" t="str">
        <f>B10</f>
        <v>押川　綾汰</v>
      </c>
      <c r="AA10" s="13"/>
      <c r="AB10" s="238"/>
      <c r="AC10" s="11"/>
      <c r="AD10" s="11"/>
      <c r="AE10" s="128"/>
      <c r="AF10" s="10"/>
      <c r="AG10" s="10"/>
      <c r="AH10" s="446"/>
      <c r="AI10" s="446"/>
      <c r="AJ10" s="446"/>
      <c r="AK10" s="29"/>
      <c r="AL10" s="30"/>
      <c r="AM10" s="30"/>
      <c r="AN10" s="30"/>
      <c r="AO10" s="447"/>
      <c r="AP10" s="447"/>
      <c r="AQ10" s="444"/>
      <c r="AR10" s="444"/>
      <c r="AS10" s="7"/>
      <c r="AT10" s="7"/>
      <c r="AU10" s="7"/>
      <c r="AV10" s="7"/>
    </row>
    <row r="11" spans="1:48" s="1" customFormat="1" ht="18.75" customHeight="1" thickTop="1">
      <c r="A11" s="2">
        <v>5</v>
      </c>
      <c r="B11" s="4" t="str">
        <f>IF(A11="","",VLOOKUP(A11,データ!$B$132:$D$146,2,FALSE))</f>
        <v>大村　翔</v>
      </c>
      <c r="C11" s="67" t="str">
        <f>IF(A11="","",VLOOKUP(A11,データ!$B$132:$D$146,3,FALSE))</f>
        <v>シーガイアＪｒ</v>
      </c>
      <c r="D11" s="230" t="str">
        <f>IF(H10="","",IF(H10="○","●","○"))</f>
        <v>●</v>
      </c>
      <c r="E11" s="25">
        <f>IF(J10="","",J10)</f>
        <v>5</v>
      </c>
      <c r="F11" s="23">
        <f>IF(I10="","",I10)</f>
        <v>7</v>
      </c>
      <c r="G11" s="41">
        <f>IF(K10="","",K10)</f>
      </c>
      <c r="H11" s="422"/>
      <c r="I11" s="423"/>
      <c r="J11" s="423"/>
      <c r="K11" s="424"/>
      <c r="L11" s="191" t="str">
        <f>IF(M11="","",IF(M11&gt;N11,"○","●"))</f>
        <v>○</v>
      </c>
      <c r="M11" s="25">
        <v>6</v>
      </c>
      <c r="N11" s="23">
        <v>4</v>
      </c>
      <c r="O11" s="23"/>
      <c r="P11" s="25">
        <f>IF(D11="","",COUNTIF(D11:O11,"○"))</f>
        <v>1</v>
      </c>
      <c r="Q11" s="23">
        <f>IF(D11="","",COUNTIF(D11:O11,"●"))</f>
        <v>1</v>
      </c>
      <c r="R11" s="417">
        <f>IF(E11="","",(E11+M11)/(E11+F11+M11+N11)+P11)</f>
        <v>1.5</v>
      </c>
      <c r="S11" s="418"/>
      <c r="T11" s="419">
        <f>IF(R11="","",RANK(R11,R10:S12))</f>
        <v>2</v>
      </c>
      <c r="U11" s="419"/>
      <c r="V11" s="293"/>
      <c r="W11" s="293"/>
      <c r="X11" s="10"/>
      <c r="Y11" s="10"/>
      <c r="Z11" s="13"/>
      <c r="AA11" s="13"/>
      <c r="AB11" s="238"/>
      <c r="AC11" s="11"/>
      <c r="AD11" s="11"/>
      <c r="AE11" s="128"/>
      <c r="AF11" s="10"/>
      <c r="AG11" s="10"/>
      <c r="AH11" s="10"/>
      <c r="AI11" s="10"/>
      <c r="AJ11" s="10"/>
      <c r="AK11" s="448"/>
      <c r="AL11" s="448"/>
      <c r="AM11" s="448"/>
      <c r="AN11" s="448"/>
      <c r="AO11" s="447"/>
      <c r="AP11" s="447"/>
      <c r="AQ11" s="444"/>
      <c r="AR11" s="444"/>
      <c r="AS11" s="7"/>
      <c r="AT11" s="7"/>
      <c r="AU11" s="7"/>
      <c r="AV11" s="7"/>
    </row>
    <row r="12" spans="1:48" s="1" customFormat="1" ht="18.75" customHeight="1" thickBot="1">
      <c r="A12" s="2">
        <v>6</v>
      </c>
      <c r="B12" s="4" t="str">
        <f>IF(A12="","",VLOOKUP(A12,データ!$B$132:$D$146,2,FALSE))</f>
        <v>高垣遼也</v>
      </c>
      <c r="C12" s="67" t="str">
        <f>IF(A12="","",VLOOKUP(A12,データ!$B$132:$D$146,3,FALSE))</f>
        <v>リザーブＪｒ</v>
      </c>
      <c r="D12" s="230" t="str">
        <f>IF(L10="","",IF(L10="○","●","○"))</f>
        <v>●</v>
      </c>
      <c r="E12" s="25">
        <f>IF(N10="","",N10)</f>
        <v>4</v>
      </c>
      <c r="F12" s="23">
        <f>IF(M10="","",M10)</f>
        <v>6</v>
      </c>
      <c r="G12" s="41">
        <f>IF(O10="","",O10)</f>
      </c>
      <c r="H12" s="231" t="str">
        <f>IF(L11="","",IF(L11="○","●","○"))</f>
        <v>●</v>
      </c>
      <c r="I12" s="25">
        <f>IF(N11="","",N11)</f>
        <v>4</v>
      </c>
      <c r="J12" s="23">
        <f>IF(M11="","",M11)</f>
        <v>6</v>
      </c>
      <c r="K12" s="41">
        <f>IF(O11="","",O11)</f>
      </c>
      <c r="L12" s="422"/>
      <c r="M12" s="423"/>
      <c r="N12" s="423"/>
      <c r="O12" s="424"/>
      <c r="P12" s="25">
        <f>IF(D12="","",COUNTIF(D12:O12,"○"))</f>
        <v>0</v>
      </c>
      <c r="Q12" s="23">
        <f>IF(D12="","",COUNTIF(D12:O12,"●"))</f>
        <v>2</v>
      </c>
      <c r="R12" s="417">
        <f>IF(E12="","",(E12+I12)/(E12+F12+I12+J12)+P12)</f>
        <v>0.4</v>
      </c>
      <c r="S12" s="418"/>
      <c r="T12" s="419">
        <f>IF(R12="","",RANK(R12,R10:S12))</f>
        <v>3</v>
      </c>
      <c r="U12" s="419"/>
      <c r="V12" s="293"/>
      <c r="W12" s="293"/>
      <c r="X12" s="10"/>
      <c r="Y12" s="10"/>
      <c r="Z12" s="13"/>
      <c r="AA12" s="13"/>
      <c r="AB12" s="238"/>
      <c r="AC12" s="299">
        <v>2</v>
      </c>
      <c r="AD12" s="11"/>
      <c r="AE12" s="128"/>
      <c r="AF12" s="10"/>
      <c r="AG12" s="10"/>
      <c r="AH12" s="10"/>
      <c r="AI12" s="10"/>
      <c r="AJ12" s="10"/>
      <c r="AK12" s="30"/>
      <c r="AL12" s="30"/>
      <c r="AM12" s="30"/>
      <c r="AN12" s="30"/>
      <c r="AO12" s="447"/>
      <c r="AP12" s="447"/>
      <c r="AQ12" s="444"/>
      <c r="AR12" s="444"/>
      <c r="AS12" s="7"/>
      <c r="AT12" s="7"/>
      <c r="AU12" s="7"/>
      <c r="AV12" s="7"/>
    </row>
    <row r="13" spans="1:48" s="1" customFormat="1" ht="18.75" customHeight="1" thickTop="1">
      <c r="A13" s="7"/>
      <c r="B13"/>
      <c r="C13"/>
      <c r="D13" s="41"/>
      <c r="E13" s="10"/>
      <c r="F13" s="10"/>
      <c r="G13" s="10"/>
      <c r="H13" s="10"/>
      <c r="I13" s="12"/>
      <c r="J13" s="279"/>
      <c r="K13" s="129"/>
      <c r="L13" s="129"/>
      <c r="M13" s="129"/>
      <c r="N13" s="450"/>
      <c r="O13" s="450"/>
      <c r="P13" s="450"/>
      <c r="Q13" s="450"/>
      <c r="R13" s="452"/>
      <c r="S13" s="450"/>
      <c r="T13" s="450"/>
      <c r="U13" s="450"/>
      <c r="V13" s="10"/>
      <c r="W13" s="10"/>
      <c r="X13" s="10"/>
      <c r="Y13" s="10"/>
      <c r="Z13" s="13"/>
      <c r="AA13" s="13"/>
      <c r="AB13" s="11"/>
      <c r="AC13" s="300">
        <v>6</v>
      </c>
      <c r="AD13" s="301" t="str">
        <f>AB19</f>
        <v>坂元勇太</v>
      </c>
      <c r="AE13" s="10"/>
      <c r="AF13" s="10"/>
      <c r="AG13" s="10"/>
      <c r="AH13" s="14"/>
      <c r="AI13" s="17"/>
      <c r="AJ13" s="17"/>
      <c r="AK13" s="17"/>
      <c r="AL13" s="448"/>
      <c r="AM13" s="448"/>
      <c r="AN13" s="448"/>
      <c r="AO13" s="449"/>
      <c r="AP13" s="448"/>
      <c r="AQ13" s="448"/>
      <c r="AR13" s="448"/>
      <c r="AS13" s="14"/>
      <c r="AT13" s="14"/>
      <c r="AU13" s="14"/>
      <c r="AV13" s="14"/>
    </row>
    <row r="14" spans="1:48" s="1" customFormat="1" ht="18.75" customHeight="1">
      <c r="A14" s="9" t="s">
        <v>42</v>
      </c>
      <c r="B14" s="9" t="s">
        <v>96</v>
      </c>
      <c r="C14" s="66" t="s">
        <v>95</v>
      </c>
      <c r="D14" s="353" t="str">
        <f>LEFT(B15,3)</f>
        <v>本田　</v>
      </c>
      <c r="E14" s="351"/>
      <c r="F14" s="351"/>
      <c r="G14" s="362"/>
      <c r="H14" s="351" t="str">
        <f>LEFT(B16,3)</f>
        <v>瀬戸 </v>
      </c>
      <c r="I14" s="351"/>
      <c r="J14" s="351"/>
      <c r="K14" s="362"/>
      <c r="L14" s="362" t="str">
        <f>LEFT(B17,3)</f>
        <v>染矢　</v>
      </c>
      <c r="M14" s="362"/>
      <c r="N14" s="362"/>
      <c r="O14" s="362"/>
      <c r="P14" s="419" t="s">
        <v>102</v>
      </c>
      <c r="Q14" s="419"/>
      <c r="R14" s="420" t="s">
        <v>1</v>
      </c>
      <c r="S14" s="421"/>
      <c r="T14" s="419" t="s">
        <v>103</v>
      </c>
      <c r="U14" s="419"/>
      <c r="V14" s="10"/>
      <c r="W14" s="10"/>
      <c r="X14" s="10"/>
      <c r="Y14" s="10"/>
      <c r="Z14" s="10"/>
      <c r="AA14" s="10"/>
      <c r="AB14" s="10"/>
      <c r="AC14" s="295"/>
      <c r="AD14" s="10"/>
      <c r="AE14" s="10"/>
      <c r="AF14" s="10"/>
      <c r="AG14" s="10"/>
      <c r="AH14" s="426"/>
      <c r="AI14" s="426"/>
      <c r="AJ14" s="426"/>
      <c r="AK14" s="444"/>
      <c r="AL14" s="444"/>
      <c r="AM14" s="444"/>
      <c r="AN14" s="444"/>
      <c r="AO14" s="448"/>
      <c r="AP14" s="448"/>
      <c r="AQ14" s="448"/>
      <c r="AR14" s="448"/>
      <c r="AS14" s="30"/>
      <c r="AT14" s="30"/>
      <c r="AU14" s="30"/>
      <c r="AV14" s="30"/>
    </row>
    <row r="15" spans="1:48" s="1" customFormat="1" ht="18.75" customHeight="1" thickBot="1">
      <c r="A15" s="2">
        <v>7</v>
      </c>
      <c r="B15" s="4" t="str">
        <f>IF(A15="","",VLOOKUP(A15,データ!$B$132:$D$146,2,FALSE))</f>
        <v>本田　貴大</v>
      </c>
      <c r="C15" s="67" t="str">
        <f>IF(A15="","",VLOOKUP(A15,データ!$B$132:$D$146,3,FALSE))</f>
        <v>シーガイアＪｒ</v>
      </c>
      <c r="D15" s="425"/>
      <c r="E15" s="423"/>
      <c r="F15" s="423"/>
      <c r="G15" s="424"/>
      <c r="H15" s="229" t="str">
        <f>IF(I15="","",IF(I15&gt;J15,"○","●"))</f>
        <v>○</v>
      </c>
      <c r="I15" s="133">
        <v>6</v>
      </c>
      <c r="J15" s="190">
        <v>1</v>
      </c>
      <c r="K15" s="190"/>
      <c r="L15" s="229" t="str">
        <f>IF(M15="","",IF(M15&gt;N15,"○","●"))</f>
        <v>●</v>
      </c>
      <c r="M15" s="133">
        <v>3</v>
      </c>
      <c r="N15" s="190">
        <v>6</v>
      </c>
      <c r="O15" s="190"/>
      <c r="P15" s="25">
        <f>IF(H15="","",COUNTIF(D15:O15,"○"))</f>
        <v>1</v>
      </c>
      <c r="Q15" s="23">
        <f>IF(H15="","",COUNTIF(D15:O15,"●"))</f>
        <v>1</v>
      </c>
      <c r="R15" s="417">
        <f>IF(I15="","",(I15+M15)/(I15+J15+M15+N15)+P15)</f>
        <v>1.5625</v>
      </c>
      <c r="S15" s="418"/>
      <c r="T15" s="419">
        <f>IF(R15="","",RANK(R15,R15:S17))</f>
        <v>2</v>
      </c>
      <c r="U15" s="419"/>
      <c r="V15" s="198"/>
      <c r="W15" s="164"/>
      <c r="X15" s="164"/>
      <c r="Y15" s="164"/>
      <c r="Z15" s="235" t="str">
        <f>B17</f>
        <v>染矢　和仁</v>
      </c>
      <c r="AA15" s="13"/>
      <c r="AB15" s="11"/>
      <c r="AC15" s="297"/>
      <c r="AD15" s="11"/>
      <c r="AE15" s="128"/>
      <c r="AF15" s="10"/>
      <c r="AG15" s="10"/>
      <c r="AH15" s="14"/>
      <c r="AI15" s="14"/>
      <c r="AJ15" s="14"/>
      <c r="AK15" s="29"/>
      <c r="AL15" s="30"/>
      <c r="AM15" s="30"/>
      <c r="AN15" s="30"/>
      <c r="AO15" s="447"/>
      <c r="AP15" s="447"/>
      <c r="AQ15" s="444"/>
      <c r="AR15" s="444"/>
      <c r="AS15" s="7"/>
      <c r="AT15" s="7"/>
      <c r="AU15" s="7"/>
      <c r="AV15" s="7"/>
    </row>
    <row r="16" spans="1:48" s="1" customFormat="1" ht="18.75" customHeight="1" thickTop="1">
      <c r="A16" s="2">
        <v>8</v>
      </c>
      <c r="B16" s="4" t="str">
        <f>IF(A16="","",VLOOKUP(A16,データ!$B$132:$D$146,2,FALSE))</f>
        <v>瀬戸 喬史</v>
      </c>
      <c r="C16" s="67" t="str">
        <f>IF(A16="","",VLOOKUP(A16,データ!$B$132:$D$146,3,FALSE))</f>
        <v>新富Ｊｒ</v>
      </c>
      <c r="D16" s="230" t="str">
        <f>IF(H15="","",IF(H15="○","●","○"))</f>
        <v>●</v>
      </c>
      <c r="E16" s="25">
        <f>IF(J15="","",J15)</f>
        <v>1</v>
      </c>
      <c r="F16" s="23">
        <f>IF(I15="","",I15)</f>
        <v>6</v>
      </c>
      <c r="G16" s="41">
        <f>IF(K15="","",K15)</f>
      </c>
      <c r="H16" s="422"/>
      <c r="I16" s="423"/>
      <c r="J16" s="423"/>
      <c r="K16" s="424"/>
      <c r="L16" s="191" t="str">
        <f>IF(M16="","",IF(M16&gt;N16,"○","●"))</f>
        <v>●</v>
      </c>
      <c r="M16" s="25">
        <v>0</v>
      </c>
      <c r="N16" s="23">
        <v>6</v>
      </c>
      <c r="O16" s="23"/>
      <c r="P16" s="25">
        <f>IF(D16="","",COUNTIF(D16:O16,"○"))</f>
        <v>0</v>
      </c>
      <c r="Q16" s="23">
        <f>IF(D16="","",COUNTIF(D16:O16,"●"))</f>
        <v>2</v>
      </c>
      <c r="R16" s="417">
        <f>IF(E16="","",(E16+M16)/(E16+F16+M16+N16)+P16)</f>
        <v>0.07692307692307693</v>
      </c>
      <c r="S16" s="418"/>
      <c r="T16" s="419">
        <f>IF(R16="","",RANK(R16,R15:S17))</f>
        <v>3</v>
      </c>
      <c r="U16" s="419"/>
      <c r="V16" s="39"/>
      <c r="W16" s="39"/>
      <c r="X16" s="39"/>
      <c r="Y16" s="39"/>
      <c r="Z16" s="244"/>
      <c r="AA16" s="13"/>
      <c r="AB16" s="11"/>
      <c r="AC16" s="297"/>
      <c r="AD16" s="11"/>
      <c r="AE16" s="128"/>
      <c r="AF16" s="10"/>
      <c r="AG16" s="10"/>
      <c r="AH16" s="446"/>
      <c r="AI16" s="446"/>
      <c r="AJ16" s="446"/>
      <c r="AK16" s="29"/>
      <c r="AL16" s="30"/>
      <c r="AM16" s="30"/>
      <c r="AN16" s="30"/>
      <c r="AO16" s="447"/>
      <c r="AP16" s="447"/>
      <c r="AQ16" s="444"/>
      <c r="AR16" s="444"/>
      <c r="AS16" s="7"/>
      <c r="AT16" s="7"/>
      <c r="AU16" s="7"/>
      <c r="AV16" s="7"/>
    </row>
    <row r="17" spans="1:48" s="1" customFormat="1" ht="18.75" customHeight="1">
      <c r="A17" s="2">
        <v>9</v>
      </c>
      <c r="B17" s="4" t="str">
        <f>IF(A17="","",VLOOKUP(A17,データ!$B$132:$D$146,2,FALSE))</f>
        <v>染矢　和仁</v>
      </c>
      <c r="C17" s="67" t="str">
        <f>IF(A17="","",VLOOKUP(A17,データ!$B$132:$D$146,3,FALSE))</f>
        <v>ロイヤルＪｒ</v>
      </c>
      <c r="D17" s="230" t="str">
        <f>IF(L15="","",IF(L15="○","●","○"))</f>
        <v>○</v>
      </c>
      <c r="E17" s="25">
        <f>IF(N15="","",N15)</f>
        <v>6</v>
      </c>
      <c r="F17" s="23">
        <f>IF(M15="","",M15)</f>
        <v>3</v>
      </c>
      <c r="G17" s="41">
        <f>IF(O15="","",O15)</f>
      </c>
      <c r="H17" s="231" t="str">
        <f>IF(L16="","",IF(L16="○","●","○"))</f>
        <v>○</v>
      </c>
      <c r="I17" s="25">
        <f>IF(N16="","",N16)</f>
        <v>6</v>
      </c>
      <c r="J17" s="23">
        <f>IF(M16="","",M16)</f>
        <v>0</v>
      </c>
      <c r="K17" s="41">
        <f>IF(O16="","",O16)</f>
      </c>
      <c r="L17" s="422"/>
      <c r="M17" s="423"/>
      <c r="N17" s="423"/>
      <c r="O17" s="424"/>
      <c r="P17" s="25">
        <f>IF(D17="","",COUNTIF(D17:O17,"○"))</f>
        <v>2</v>
      </c>
      <c r="Q17" s="23">
        <f>IF(D17="","",COUNTIF(D17:O17,"●"))</f>
        <v>0</v>
      </c>
      <c r="R17" s="417">
        <f>IF(E17="","",(E17+I17)/(E17+F17+I17+J17)+P17)</f>
        <v>2.8</v>
      </c>
      <c r="S17" s="418"/>
      <c r="T17" s="419">
        <f>IF(R17="","",RANK(R17,R15:S17))</f>
        <v>1</v>
      </c>
      <c r="U17" s="419"/>
      <c r="V17" s="10"/>
      <c r="W17" s="10"/>
      <c r="X17" s="10"/>
      <c r="Y17" s="10"/>
      <c r="Z17" s="245"/>
      <c r="AA17" s="13"/>
      <c r="AB17" s="11"/>
      <c r="AC17" s="297"/>
      <c r="AD17" s="11"/>
      <c r="AE17" s="128"/>
      <c r="AF17" s="10"/>
      <c r="AG17" s="10"/>
      <c r="AH17" s="10"/>
      <c r="AI17" s="10"/>
      <c r="AJ17" s="10"/>
      <c r="AK17" s="448"/>
      <c r="AL17" s="448"/>
      <c r="AM17" s="448"/>
      <c r="AN17" s="448"/>
      <c r="AO17" s="447"/>
      <c r="AP17" s="447"/>
      <c r="AQ17" s="444"/>
      <c r="AR17" s="444"/>
      <c r="AS17" s="7"/>
      <c r="AT17" s="7"/>
      <c r="AU17" s="7"/>
      <c r="AV17" s="7"/>
    </row>
    <row r="18" spans="1:48" s="1" customFormat="1" ht="18.75" customHeight="1" thickBot="1">
      <c r="A18" s="7"/>
      <c r="B18"/>
      <c r="C18"/>
      <c r="D18" s="280"/>
      <c r="E18" s="10"/>
      <c r="F18" s="10"/>
      <c r="G18" s="232"/>
      <c r="H18" s="10"/>
      <c r="I18" s="12"/>
      <c r="J18" s="12"/>
      <c r="K18" s="129"/>
      <c r="L18" s="129"/>
      <c r="M18" s="129"/>
      <c r="N18" s="426"/>
      <c r="O18" s="426"/>
      <c r="P18" s="426"/>
      <c r="Q18" s="426"/>
      <c r="R18" s="429"/>
      <c r="S18" s="426"/>
      <c r="T18" s="426"/>
      <c r="U18" s="426"/>
      <c r="V18" s="10"/>
      <c r="W18" s="10"/>
      <c r="X18" s="10"/>
      <c r="Y18" s="10"/>
      <c r="Z18" s="40"/>
      <c r="AA18" s="299">
        <v>2</v>
      </c>
      <c r="AB18" s="11"/>
      <c r="AC18" s="297"/>
      <c r="AD18" s="11"/>
      <c r="AE18" s="128"/>
      <c r="AF18" s="10"/>
      <c r="AG18" s="10"/>
      <c r="AH18" s="10"/>
      <c r="AI18" s="10"/>
      <c r="AJ18" s="10"/>
      <c r="AK18" s="30"/>
      <c r="AL18" s="30"/>
      <c r="AM18" s="30"/>
      <c r="AN18" s="30"/>
      <c r="AO18" s="449"/>
      <c r="AP18" s="448"/>
      <c r="AQ18" s="448"/>
      <c r="AR18" s="448"/>
      <c r="AS18" s="14"/>
      <c r="AT18" s="14"/>
      <c r="AU18" s="14"/>
      <c r="AV18" s="14"/>
    </row>
    <row r="19" spans="1:48" s="1" customFormat="1" ht="18.75" customHeight="1" thickTop="1">
      <c r="A19" s="9" t="s">
        <v>434</v>
      </c>
      <c r="B19" s="16" t="s">
        <v>86</v>
      </c>
      <c r="C19" s="36" t="s">
        <v>0</v>
      </c>
      <c r="D19" s="353" t="str">
        <f>LEFT(B20,3)</f>
        <v>坂元勇</v>
      </c>
      <c r="E19" s="351"/>
      <c r="F19" s="351"/>
      <c r="G19" s="362"/>
      <c r="H19" s="351" t="str">
        <f>LEFT(B21,3)</f>
        <v>鄧　　</v>
      </c>
      <c r="I19" s="351"/>
      <c r="J19" s="351"/>
      <c r="K19" s="362"/>
      <c r="L19" s="362" t="str">
        <f>LEFT(B22,3)</f>
        <v>金丸　</v>
      </c>
      <c r="M19" s="362"/>
      <c r="N19" s="362"/>
      <c r="O19" s="362"/>
      <c r="P19" s="350" t="str">
        <f>LEFT(B23,3)</f>
        <v>大村　</v>
      </c>
      <c r="Q19" s="409"/>
      <c r="R19" s="409"/>
      <c r="S19" s="351"/>
      <c r="T19" s="419" t="s">
        <v>102</v>
      </c>
      <c r="U19" s="419"/>
      <c r="V19" s="420" t="s">
        <v>1</v>
      </c>
      <c r="W19" s="421"/>
      <c r="X19" s="419" t="s">
        <v>103</v>
      </c>
      <c r="Y19" s="419"/>
      <c r="Z19" s="5"/>
      <c r="AA19" s="300">
        <v>6</v>
      </c>
      <c r="AB19" s="301" t="str">
        <f>Z21</f>
        <v>坂元勇太</v>
      </c>
      <c r="AC19" s="11"/>
      <c r="AD19" s="11"/>
      <c r="AE19" s="10"/>
      <c r="AF19" s="10"/>
      <c r="AG19" s="10"/>
      <c r="AH19" s="17"/>
      <c r="AI19" s="17"/>
      <c r="AJ19" s="17"/>
      <c r="AK19" s="17"/>
      <c r="AL19" s="448"/>
      <c r="AM19" s="448"/>
      <c r="AN19" s="448"/>
      <c r="AO19" s="448"/>
      <c r="AP19" s="448"/>
      <c r="AQ19" s="448"/>
      <c r="AR19" s="448"/>
      <c r="AS19" s="30"/>
      <c r="AT19" s="30"/>
      <c r="AU19" s="30"/>
      <c r="AV19" s="30"/>
    </row>
    <row r="20" spans="1:48" s="1" customFormat="1" ht="18.75" customHeight="1" thickBot="1">
      <c r="A20" s="19">
        <v>10</v>
      </c>
      <c r="B20" s="3" t="str">
        <f>IF(A20="","",VLOOKUP(A20,データ!$B$132:$I$146,2,FALSE))</f>
        <v>坂元勇太</v>
      </c>
      <c r="C20" s="67" t="str">
        <f>IF(A20="","",VLOOKUP(A20,データ!$B$132:$I$146,3,FALSE))</f>
        <v>サンタハウス</v>
      </c>
      <c r="D20" s="439"/>
      <c r="E20" s="437"/>
      <c r="F20" s="437"/>
      <c r="G20" s="438"/>
      <c r="H20" s="22" t="str">
        <f>IF(I20="","",IF(I20&gt;J20,"○","●"))</f>
        <v>○</v>
      </c>
      <c r="I20" s="133">
        <v>6</v>
      </c>
      <c r="J20" s="190">
        <v>0</v>
      </c>
      <c r="K20" s="22"/>
      <c r="L20" s="22" t="str">
        <f>IF(M20="","",IF(M20&gt;N20,"○","●"))</f>
        <v>○</v>
      </c>
      <c r="M20" s="133">
        <v>6</v>
      </c>
      <c r="N20" s="190">
        <v>1</v>
      </c>
      <c r="O20" s="22"/>
      <c r="P20" s="22" t="str">
        <f>IF(Q20="","",IF(Q20&gt;R20,"○","●"))</f>
        <v>○</v>
      </c>
      <c r="Q20" s="133">
        <v>6</v>
      </c>
      <c r="R20" s="190">
        <v>1</v>
      </c>
      <c r="S20" s="22"/>
      <c r="T20" s="133">
        <f>IF(H20="","",COUNTIF(D20:S20,"○"))</f>
        <v>3</v>
      </c>
      <c r="U20" s="190">
        <f>IF(H20="","",COUNTIF(D20:S20,"●"))</f>
        <v>0</v>
      </c>
      <c r="V20" s="434">
        <f>IF(I20="","",(I20+M20+Q20)/(I20+J20+M20+N20+Q20+R20)+T20)</f>
        <v>3.9</v>
      </c>
      <c r="W20" s="435"/>
      <c r="X20" s="430">
        <f>IF(V20="","",RANK(V20,V20:W23))</f>
        <v>1</v>
      </c>
      <c r="Y20" s="431"/>
      <c r="Z20" s="294"/>
      <c r="AA20" s="295"/>
      <c r="AB20" s="10"/>
      <c r="AC20" s="10"/>
      <c r="AD20" s="10"/>
      <c r="AE20" s="10"/>
      <c r="AF20" s="10"/>
      <c r="AG20" s="10"/>
      <c r="AH20" s="426"/>
      <c r="AI20" s="426"/>
      <c r="AJ20" s="426"/>
      <c r="AK20" s="426"/>
      <c r="AL20" s="426"/>
      <c r="AM20" s="426"/>
      <c r="AN20" s="426"/>
      <c r="AO20" s="447"/>
      <c r="AP20" s="447"/>
      <c r="AQ20" s="444"/>
      <c r="AR20" s="444"/>
      <c r="AS20" s="7"/>
      <c r="AT20" s="7"/>
      <c r="AU20" s="7"/>
      <c r="AV20" s="7"/>
    </row>
    <row r="21" spans="1:48" s="1" customFormat="1" ht="18.75" customHeight="1" thickTop="1">
      <c r="A21" s="19">
        <v>11</v>
      </c>
      <c r="B21" s="3" t="str">
        <f>IF(A21="","",VLOOKUP(A21,データ!$B$132:$I$146,2,FALSE))</f>
        <v>鄧　　正希</v>
      </c>
      <c r="C21" s="67" t="str">
        <f>IF(A21="","",VLOOKUP(A21,データ!$B$132:$I$146,3,FALSE))</f>
        <v>ﾁｰﾑﾐﾘｵﾝ</v>
      </c>
      <c r="D21" s="226" t="str">
        <f>IF(H20="","",IF(H20="○","●","○"))</f>
        <v>●</v>
      </c>
      <c r="E21" s="133">
        <f>IF(J20="","",J20)</f>
        <v>0</v>
      </c>
      <c r="F21" s="190">
        <f>IF(I20="","",I20)</f>
        <v>6</v>
      </c>
      <c r="G21" s="22">
        <f>IF(K20="","",K20)</f>
      </c>
      <c r="H21" s="436"/>
      <c r="I21" s="437"/>
      <c r="J21" s="437"/>
      <c r="K21" s="438"/>
      <c r="L21" s="22" t="str">
        <f>IF(M21="","",IF(M21&gt;N21,"○","●"))</f>
        <v>○</v>
      </c>
      <c r="M21" s="133">
        <v>6</v>
      </c>
      <c r="N21" s="190">
        <v>0</v>
      </c>
      <c r="O21" s="22"/>
      <c r="P21" s="22" t="str">
        <f>IF(Q21="","",IF(Q21&gt;R21,"○","●"))</f>
        <v>●</v>
      </c>
      <c r="Q21" s="133">
        <v>4</v>
      </c>
      <c r="R21" s="190">
        <v>6</v>
      </c>
      <c r="S21" s="22"/>
      <c r="T21" s="133">
        <f>IF(D21="","",COUNTIF(D21:S21,"○"))</f>
        <v>1</v>
      </c>
      <c r="U21" s="190">
        <f>IF(D21="","",COUNTIF(D21:S21,"●"))</f>
        <v>2</v>
      </c>
      <c r="V21" s="434">
        <f>IF(E21="","",(E21+M21+Q21)/(E21+F21+M21+N21+Q21+R21)+T21)</f>
        <v>1.4545454545454546</v>
      </c>
      <c r="W21" s="435"/>
      <c r="X21" s="430">
        <f>IF(V21="","",RANK(V21,V20:W23))</f>
        <v>3</v>
      </c>
      <c r="Y21" s="431"/>
      <c r="Z21" s="252" t="str">
        <f>B20</f>
        <v>坂元勇太</v>
      </c>
      <c r="AA21" s="13"/>
      <c r="AB21" s="11"/>
      <c r="AC21" s="11"/>
      <c r="AD21" s="11"/>
      <c r="AE21" s="128"/>
      <c r="AF21" s="10"/>
      <c r="AG21" s="10"/>
      <c r="AH21" s="14"/>
      <c r="AI21" s="14"/>
      <c r="AJ21" s="14"/>
      <c r="AK21" s="29"/>
      <c r="AL21" s="30"/>
      <c r="AM21" s="30"/>
      <c r="AN21" s="30"/>
      <c r="AO21" s="447"/>
      <c r="AP21" s="447"/>
      <c r="AQ21" s="444"/>
      <c r="AR21" s="444"/>
      <c r="AS21" s="7"/>
      <c r="AT21" s="7"/>
      <c r="AU21" s="7"/>
      <c r="AV21" s="7"/>
    </row>
    <row r="22" spans="1:48" s="1" customFormat="1" ht="18.75" customHeight="1">
      <c r="A22" s="19">
        <v>12</v>
      </c>
      <c r="B22" s="3" t="str">
        <f>IF(A22="","",VLOOKUP(A22,データ!$B$132:$I$146,2,FALSE))</f>
        <v>金丸　和樹</v>
      </c>
      <c r="C22" s="67" t="str">
        <f>IF(A22="","",VLOOKUP(A22,データ!$B$132:$I$146,3,FALSE))</f>
        <v>清武Ｊｒ</v>
      </c>
      <c r="D22" s="226" t="str">
        <f>IF(L20="","",IF(L20="○","●","○"))</f>
        <v>●</v>
      </c>
      <c r="E22" s="25">
        <f>IF(N20="","",N20)</f>
        <v>1</v>
      </c>
      <c r="F22" s="23">
        <f>IF(M20="","",M20)</f>
        <v>6</v>
      </c>
      <c r="G22" s="19">
        <f>IF(O20="","",O20)</f>
      </c>
      <c r="H22" s="19" t="str">
        <f>IF(L21="","",IF(L21="○","●","○"))</f>
        <v>●</v>
      </c>
      <c r="I22" s="25">
        <f>IF(N21="","",N21)</f>
        <v>0</v>
      </c>
      <c r="J22" s="23">
        <f>IF(M21="","",M21)</f>
        <v>6</v>
      </c>
      <c r="K22" s="22">
        <f>IF(O21="","",O21)</f>
      </c>
      <c r="L22" s="436"/>
      <c r="M22" s="437"/>
      <c r="N22" s="437"/>
      <c r="O22" s="438"/>
      <c r="P22" s="22" t="str">
        <f>IF(Q22="","",IF(Q22&gt;R22,"○","●"))</f>
        <v>●</v>
      </c>
      <c r="Q22" s="133">
        <v>0</v>
      </c>
      <c r="R22" s="190">
        <v>6</v>
      </c>
      <c r="S22" s="22"/>
      <c r="T22" s="133">
        <f>IF(D22="","",COUNTIF(D22:S22,"○"))</f>
        <v>0</v>
      </c>
      <c r="U22" s="190">
        <f>IF(D22="","",COUNTIF(D22:S22,"●"))</f>
        <v>3</v>
      </c>
      <c r="V22" s="434">
        <f>IF(E22="","",(E22+I22+Q22)/(E22+F22+I22+J22+Q22+R22)+T22)</f>
        <v>0.05263157894736842</v>
      </c>
      <c r="W22" s="435"/>
      <c r="X22" s="430">
        <f>IF(V22="","",RANK(V22,V20:W23))</f>
        <v>4</v>
      </c>
      <c r="Y22" s="431"/>
      <c r="Z22" s="5"/>
      <c r="AA22" s="13"/>
      <c r="AB22" s="11"/>
      <c r="AC22" s="11"/>
      <c r="AD22" s="11"/>
      <c r="AE22" s="128"/>
      <c r="AF22" s="10"/>
      <c r="AG22" s="10"/>
      <c r="AH22" s="446"/>
      <c r="AI22" s="446"/>
      <c r="AJ22" s="446"/>
      <c r="AK22" s="29"/>
      <c r="AL22" s="30"/>
      <c r="AM22" s="30"/>
      <c r="AN22" s="30"/>
      <c r="AO22" s="447"/>
      <c r="AP22" s="447"/>
      <c r="AQ22" s="444"/>
      <c r="AR22" s="444"/>
      <c r="AS22" s="7"/>
      <c r="AT22" s="7"/>
      <c r="AU22" s="7"/>
      <c r="AV22" s="7"/>
    </row>
    <row r="23" spans="1:48" s="1" customFormat="1" ht="18.75" customHeight="1">
      <c r="A23" s="19">
        <v>13</v>
      </c>
      <c r="B23" s="85" t="str">
        <f>IF(A23="","",VLOOKUP(A23,データ!$B$132:$I$146,2,FALSE))</f>
        <v>大村　和希</v>
      </c>
      <c r="C23" s="67" t="str">
        <f>IF(A23="","",VLOOKUP(A23,データ!$B$132:$I$146,3,FALSE))</f>
        <v>日南ＴＣジュニア</v>
      </c>
      <c r="D23" s="227" t="str">
        <f>IF(P20="","",IF(P20="○","●","○"))</f>
        <v>●</v>
      </c>
      <c r="E23" s="21">
        <f>IF(R20="","",R20)</f>
        <v>1</v>
      </c>
      <c r="F23" s="157">
        <f>IF(Q20="","",Q20)</f>
        <v>6</v>
      </c>
      <c r="G23" s="228">
        <f>IF(S20="","",S20)</f>
      </c>
      <c r="H23" s="228" t="str">
        <f>IF(P21="","",IF(P21="○","●","○"))</f>
        <v>○</v>
      </c>
      <c r="I23" s="21">
        <f>IF(R21="","",R21)</f>
        <v>6</v>
      </c>
      <c r="J23" s="157">
        <f>IF(Q21="","",Q21)</f>
        <v>4</v>
      </c>
      <c r="K23" s="19">
        <f>IF(S21="","",S21)</f>
      </c>
      <c r="L23" s="19" t="str">
        <f>IF(P22="","",IF(P22="○","●","○"))</f>
        <v>○</v>
      </c>
      <c r="M23" s="25">
        <f>IF(R22="","",R22)</f>
        <v>6</v>
      </c>
      <c r="N23" s="23">
        <f>IF(Q22="","",Q22)</f>
        <v>0</v>
      </c>
      <c r="O23" s="19">
        <f>IF(S22="","",S22)</f>
      </c>
      <c r="P23" s="422"/>
      <c r="Q23" s="423"/>
      <c r="R23" s="423"/>
      <c r="S23" s="424"/>
      <c r="T23" s="25">
        <f>IF(D23="","",COUNTIF(D23:S23,"○"))</f>
        <v>2</v>
      </c>
      <c r="U23" s="23">
        <f>IF(D23="","",COUNTIF(D23:S23,"●"))</f>
        <v>1</v>
      </c>
      <c r="V23" s="432">
        <f>IF(E23="","",(E23+I23+M23)/(E23+F23+I23+J23+M23+N23)+T23)</f>
        <v>2.5652173913043477</v>
      </c>
      <c r="W23" s="433"/>
      <c r="X23" s="420">
        <f>IF(V23="","",RANK(V23,V20:W23))</f>
        <v>2</v>
      </c>
      <c r="Y23" s="421"/>
      <c r="Z23" s="5"/>
      <c r="AA23" s="13"/>
      <c r="AB23" s="11"/>
      <c r="AC23" s="11"/>
      <c r="AD23" s="11"/>
      <c r="AE23" s="128"/>
      <c r="AF23" s="10"/>
      <c r="AG23" s="10"/>
      <c r="AH23" s="14"/>
      <c r="AI23" s="14"/>
      <c r="AJ23" s="14"/>
      <c r="AK23" s="29"/>
      <c r="AL23" s="30"/>
      <c r="AM23" s="30"/>
      <c r="AN23" s="30"/>
      <c r="AO23" s="31"/>
      <c r="AP23" s="31"/>
      <c r="AQ23" s="7"/>
      <c r="AR23" s="7"/>
      <c r="AS23" s="7"/>
      <c r="AT23" s="7"/>
      <c r="AU23" s="7"/>
      <c r="AV23" s="7"/>
    </row>
    <row r="24" spans="1:48" s="1" customFormat="1" ht="15" customHeight="1">
      <c r="A24" s="7"/>
      <c r="B24" s="5"/>
      <c r="C24" s="5"/>
      <c r="D24" s="128"/>
      <c r="E24" s="10"/>
      <c r="F24" s="10"/>
      <c r="G24" s="10"/>
      <c r="H24" s="128"/>
      <c r="I24" s="10"/>
      <c r="J24" s="10"/>
      <c r="K24" s="10"/>
      <c r="L24" s="10"/>
      <c r="M24" s="10"/>
      <c r="N24" s="10"/>
      <c r="O24" s="10"/>
      <c r="P24" s="10"/>
      <c r="Q24" s="10"/>
      <c r="R24" s="128"/>
      <c r="S24" s="128"/>
      <c r="T24" s="10"/>
      <c r="U24" s="10"/>
      <c r="V24" s="10"/>
      <c r="W24" s="10"/>
      <c r="X24" s="10"/>
      <c r="Y24" s="10"/>
      <c r="Z24" s="5"/>
      <c r="AA24" s="5"/>
      <c r="AB24" s="6"/>
      <c r="AC24" s="6"/>
      <c r="AD24" s="6"/>
      <c r="AE24" s="34"/>
      <c r="AF24" s="14"/>
      <c r="AG24" s="14"/>
      <c r="AH24" s="17"/>
      <c r="AI24" s="17"/>
      <c r="AJ24" s="17"/>
      <c r="AK24" s="17"/>
      <c r="AL24" s="17"/>
      <c r="AM24" s="33"/>
      <c r="AN24" s="33"/>
      <c r="AO24" s="30"/>
      <c r="AP24" s="30"/>
      <c r="AQ24" s="30"/>
      <c r="AR24" s="30"/>
      <c r="AS24" s="43"/>
      <c r="AT24" s="30"/>
      <c r="AU24" s="30"/>
      <c r="AV24" s="30"/>
    </row>
    <row r="25" spans="1:48" s="1" customFormat="1" ht="34.5" customHeight="1">
      <c r="A25" s="35" t="s">
        <v>92</v>
      </c>
      <c r="B25"/>
      <c r="C25"/>
      <c r="D25" s="127" t="s">
        <v>62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1" customFormat="1" ht="15" customHeight="1">
      <c r="A26"/>
      <c r="B26"/>
      <c r="C26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0"/>
      <c r="W26" s="10"/>
      <c r="X26" s="10"/>
      <c r="Y26" s="10"/>
      <c r="Z26" s="5"/>
      <c r="AA26" s="5"/>
      <c r="AB26" s="6"/>
      <c r="AC26" s="6"/>
      <c r="AD26" s="6"/>
      <c r="AE26" s="446"/>
      <c r="AF26" s="446"/>
      <c r="AG26" s="446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451"/>
      <c r="AT26" s="451"/>
      <c r="AU26" s="446"/>
      <c r="AV26" s="446"/>
    </row>
    <row r="27" spans="1:48" s="1" customFormat="1" ht="21" customHeight="1">
      <c r="A27"/>
      <c r="B27"/>
      <c r="C27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427"/>
      <c r="O27" s="427"/>
      <c r="P27" s="427"/>
      <c r="Q27" s="427"/>
      <c r="R27" s="428"/>
      <c r="S27" s="427"/>
      <c r="T27" s="427"/>
      <c r="U27" s="427"/>
      <c r="V27" s="10"/>
      <c r="W27" s="10"/>
      <c r="X27" s="10"/>
      <c r="Y27" s="10"/>
      <c r="Z27" s="5"/>
      <c r="AA27" s="5"/>
      <c r="AB27" s="6"/>
      <c r="AC27" s="6"/>
      <c r="AD27" s="6"/>
      <c r="AE27" s="14"/>
      <c r="AF27" s="14"/>
      <c r="AG27" s="14"/>
      <c r="AH27" s="446"/>
      <c r="AI27" s="446"/>
      <c r="AJ27" s="446"/>
      <c r="AK27" s="14"/>
      <c r="AL27" s="14"/>
      <c r="AM27" s="14"/>
      <c r="AN27" s="14"/>
      <c r="AO27" s="14"/>
      <c r="AP27" s="14"/>
      <c r="AQ27" s="14"/>
      <c r="AR27" s="14"/>
      <c r="AS27" s="451"/>
      <c r="AT27" s="451"/>
      <c r="AU27" s="446"/>
      <c r="AV27" s="446"/>
    </row>
    <row r="28" spans="1:48" s="1" customFormat="1" ht="21" customHeight="1">
      <c r="A28" s="9" t="s">
        <v>43</v>
      </c>
      <c r="B28" s="16" t="s">
        <v>86</v>
      </c>
      <c r="C28" s="36" t="s">
        <v>0</v>
      </c>
      <c r="D28" s="353" t="str">
        <f>LEFT(B29,3)</f>
        <v>竹之内</v>
      </c>
      <c r="E28" s="351"/>
      <c r="F28" s="351"/>
      <c r="G28" s="362"/>
      <c r="H28" s="351" t="str">
        <f>LEFT(B30,3)</f>
        <v>井上　</v>
      </c>
      <c r="I28" s="351"/>
      <c r="J28" s="351"/>
      <c r="K28" s="362"/>
      <c r="L28" s="362" t="str">
        <f>LEFT(B31,3)</f>
        <v>中山　</v>
      </c>
      <c r="M28" s="362"/>
      <c r="N28" s="362"/>
      <c r="O28" s="362"/>
      <c r="P28" s="350" t="str">
        <f>LEFT(B32,3)</f>
        <v>中村麻</v>
      </c>
      <c r="Q28" s="409"/>
      <c r="R28" s="409"/>
      <c r="S28" s="351"/>
      <c r="T28" s="419" t="s">
        <v>102</v>
      </c>
      <c r="U28" s="419"/>
      <c r="V28" s="420" t="s">
        <v>1</v>
      </c>
      <c r="W28" s="421"/>
      <c r="X28" s="419" t="s">
        <v>103</v>
      </c>
      <c r="Y28" s="419"/>
      <c r="Z28" s="5"/>
      <c r="AA28" s="5"/>
      <c r="AB28" s="6"/>
      <c r="AC28" s="6"/>
      <c r="AD28" s="6"/>
      <c r="AE28" s="14"/>
      <c r="AF28" s="14"/>
      <c r="AG28" s="14"/>
      <c r="AH28" s="14"/>
      <c r="AI28" s="14"/>
      <c r="AJ28" s="14"/>
      <c r="AK28" s="446"/>
      <c r="AL28" s="446"/>
      <c r="AM28" s="446"/>
      <c r="AN28" s="446"/>
      <c r="AO28" s="14"/>
      <c r="AP28" s="14"/>
      <c r="AQ28" s="14"/>
      <c r="AR28" s="14"/>
      <c r="AS28" s="451"/>
      <c r="AT28" s="451"/>
      <c r="AU28" s="446"/>
      <c r="AV28" s="446"/>
    </row>
    <row r="29" spans="1:48" s="1" customFormat="1" ht="21" customHeight="1">
      <c r="A29" s="19">
        <v>1</v>
      </c>
      <c r="B29" s="3" t="str">
        <f>IF(A29="","",VLOOKUP(A29,データ!$G$132:$I$143,2,FALSE))</f>
        <v>竹之内　咲紀</v>
      </c>
      <c r="C29" s="67" t="str">
        <f>IF(A29="","",VLOOKUP(A29,データ!$G$132:$I$143,3,FALSE))</f>
        <v>シーガイアＪｒ</v>
      </c>
      <c r="D29" s="439"/>
      <c r="E29" s="437"/>
      <c r="F29" s="437"/>
      <c r="G29" s="438"/>
      <c r="H29" s="22" t="str">
        <f>IF(I29="","",IF(I29&gt;J29,"○","●"))</f>
        <v>○</v>
      </c>
      <c r="I29" s="133">
        <v>6</v>
      </c>
      <c r="J29" s="190">
        <v>3</v>
      </c>
      <c r="K29" s="22"/>
      <c r="L29" s="22" t="str">
        <f>IF(M29="","",IF(M29&gt;N29,"○","●"))</f>
        <v>○</v>
      </c>
      <c r="M29" s="133">
        <v>6</v>
      </c>
      <c r="N29" s="190">
        <v>1</v>
      </c>
      <c r="O29" s="22"/>
      <c r="P29" s="22" t="str">
        <f>IF(Q29="","",IF(Q29&gt;R29,"○","●"))</f>
        <v>○</v>
      </c>
      <c r="Q29" s="133">
        <v>6</v>
      </c>
      <c r="R29" s="190">
        <v>3</v>
      </c>
      <c r="S29" s="22"/>
      <c r="T29" s="133">
        <f>IF(H29="","",COUNTIF(D29:S29,"○"))</f>
        <v>3</v>
      </c>
      <c r="U29" s="190">
        <f>IF(H29="","",COUNTIF(D29:S29,"●"))</f>
        <v>0</v>
      </c>
      <c r="V29" s="434">
        <f>IF(I29="","",(I29+M29+Q29)/(I29+J29+M29+N29+Q29+R29)+T29)</f>
        <v>3.7199999999999998</v>
      </c>
      <c r="W29" s="435"/>
      <c r="X29" s="430">
        <f>IF(V29="","",RANK(V29,V29:W32))</f>
        <v>1</v>
      </c>
      <c r="Y29" s="431"/>
      <c r="Z29" s="5"/>
      <c r="AA29" s="5"/>
      <c r="AB29" s="6"/>
      <c r="AC29" s="6"/>
      <c r="AD29" s="6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446"/>
      <c r="AP29" s="446"/>
      <c r="AQ29" s="14"/>
      <c r="AR29" s="14"/>
      <c r="AS29" s="451"/>
      <c r="AT29" s="451"/>
      <c r="AU29" s="446"/>
      <c r="AV29" s="446"/>
    </row>
    <row r="30" spans="1:48" s="1" customFormat="1" ht="21" customHeight="1">
      <c r="A30" s="19">
        <v>2</v>
      </c>
      <c r="B30" s="3" t="str">
        <f>IF(A30="","",VLOOKUP(A30,データ!$G$132:$I$143,2,FALSE))</f>
        <v>井上　華奈</v>
      </c>
      <c r="C30" s="67" t="str">
        <f>IF(A30="","",VLOOKUP(A30,データ!$G$132:$I$143,3,FALSE))</f>
        <v>飛江田Jr</v>
      </c>
      <c r="D30" s="226" t="str">
        <f>IF(H29="","",IF(H29="○","●","○"))</f>
        <v>●</v>
      </c>
      <c r="E30" s="133">
        <f>IF(J29="","",J29)</f>
        <v>3</v>
      </c>
      <c r="F30" s="190">
        <f>IF(I29="","",I29)</f>
        <v>6</v>
      </c>
      <c r="G30" s="22">
        <f>IF(K29="","",K29)</f>
      </c>
      <c r="H30" s="436"/>
      <c r="I30" s="437"/>
      <c r="J30" s="437"/>
      <c r="K30" s="438"/>
      <c r="L30" s="22" t="str">
        <f>IF(M30="","",IF(M30&gt;N30,"○","●"))</f>
        <v>●</v>
      </c>
      <c r="M30" s="133">
        <v>4</v>
      </c>
      <c r="N30" s="190">
        <v>6</v>
      </c>
      <c r="O30" s="22"/>
      <c r="P30" s="22" t="str">
        <f>IF(Q30="","",IF(Q30&gt;R30,"○","●"))</f>
        <v>●</v>
      </c>
      <c r="Q30" s="133">
        <v>3</v>
      </c>
      <c r="R30" s="190">
        <v>6</v>
      </c>
      <c r="S30" s="22"/>
      <c r="T30" s="133">
        <f>IF(D30="","",COUNTIF(D30:S30,"○"))</f>
        <v>0</v>
      </c>
      <c r="U30" s="190">
        <f>IF(D30="","",COUNTIF(D30:S30,"●"))</f>
        <v>3</v>
      </c>
      <c r="V30" s="434">
        <f>IF(E30="","",(E30+M30+Q30)/(E30+F30+M30+N30+Q30+R30)+T30)</f>
        <v>0.35714285714285715</v>
      </c>
      <c r="W30" s="435"/>
      <c r="X30" s="430">
        <f>IF(V30="","",RANK(V30,V29:W32))</f>
        <v>4</v>
      </c>
      <c r="Y30" s="431"/>
      <c r="Z30" s="5"/>
      <c r="AA30" s="5"/>
      <c r="AB30" s="6"/>
      <c r="AC30" s="6"/>
      <c r="AD30" s="6"/>
      <c r="AE30" s="29"/>
      <c r="AF30" s="10"/>
      <c r="AG30" s="10"/>
      <c r="AH30" s="10"/>
      <c r="AI30" s="10"/>
      <c r="AJ30" s="10"/>
      <c r="AK30" s="30"/>
      <c r="AL30" s="30"/>
      <c r="AM30" s="30"/>
      <c r="AN30" s="30"/>
      <c r="AO30" s="31"/>
      <c r="AP30" s="31"/>
      <c r="AQ30" s="7"/>
      <c r="AR30" s="7"/>
      <c r="AS30" s="7"/>
      <c r="AT30" s="14"/>
      <c r="AU30" s="14"/>
      <c r="AV30" s="14"/>
    </row>
    <row r="31" spans="1:48" s="1" customFormat="1" ht="21" customHeight="1">
      <c r="A31" s="19">
        <v>3</v>
      </c>
      <c r="B31" s="3" t="str">
        <f>IF(A31="","",VLOOKUP(A31,データ!$G$132:$I$143,2,FALSE))</f>
        <v>中山　真花</v>
      </c>
      <c r="C31" s="67" t="str">
        <f>IF(A31="","",VLOOKUP(A31,データ!$G$132:$I$143,3,FALSE))</f>
        <v>小林Ｊｒ</v>
      </c>
      <c r="D31" s="226" t="str">
        <f>IF(L29="","",IF(L29="○","●","○"))</f>
        <v>●</v>
      </c>
      <c r="E31" s="25">
        <f>IF(N29="","",N29)</f>
        <v>1</v>
      </c>
      <c r="F31" s="23">
        <f>IF(M29="","",M29)</f>
        <v>6</v>
      </c>
      <c r="G31" s="19">
        <f>IF(O29="","",O29)</f>
      </c>
      <c r="H31" s="19" t="str">
        <f>IF(L30="","",IF(L30="○","●","○"))</f>
        <v>○</v>
      </c>
      <c r="I31" s="25">
        <f>IF(N30="","",N30)</f>
        <v>6</v>
      </c>
      <c r="J31" s="23">
        <f>IF(M30="","",M30)</f>
        <v>4</v>
      </c>
      <c r="K31" s="22">
        <f>IF(O30="","",O30)</f>
      </c>
      <c r="L31" s="436"/>
      <c r="M31" s="437"/>
      <c r="N31" s="437"/>
      <c r="O31" s="438"/>
      <c r="P31" s="22" t="str">
        <f>IF(Q31="","",IF(Q31&gt;R31,"○","●"))</f>
        <v>●</v>
      </c>
      <c r="Q31" s="133">
        <v>3</v>
      </c>
      <c r="R31" s="190">
        <v>6</v>
      </c>
      <c r="S31" s="22"/>
      <c r="T31" s="133">
        <f>IF(D31="","",COUNTIF(D31:S31,"○"))</f>
        <v>1</v>
      </c>
      <c r="U31" s="190">
        <f>IF(D31="","",COUNTIF(D31:S31,"●"))</f>
        <v>2</v>
      </c>
      <c r="V31" s="434">
        <f>IF(E31="","",(E31+I31+Q31)/(E31+F31+I31+J31+Q31+R31)+T31)</f>
        <v>1.3846153846153846</v>
      </c>
      <c r="W31" s="435"/>
      <c r="X31" s="430">
        <f>IF(V31="","",RANK(V31,V29:W32))</f>
        <v>3</v>
      </c>
      <c r="Y31" s="431"/>
      <c r="Z31" s="5"/>
      <c r="AA31" s="5"/>
      <c r="AB31" s="6"/>
      <c r="AC31" s="6"/>
      <c r="AD31" s="6"/>
      <c r="AE31" s="29"/>
      <c r="AF31" s="10"/>
      <c r="AG31" s="10"/>
      <c r="AH31" s="10"/>
      <c r="AI31" s="10"/>
      <c r="AJ31" s="10"/>
      <c r="AK31" s="30"/>
      <c r="AL31" s="30"/>
      <c r="AM31" s="30"/>
      <c r="AN31" s="30"/>
      <c r="AO31" s="31"/>
      <c r="AP31" s="31"/>
      <c r="AQ31" s="7"/>
      <c r="AR31" s="7"/>
      <c r="AS31" s="7"/>
      <c r="AT31" s="14"/>
      <c r="AU31" s="14"/>
      <c r="AV31" s="14"/>
    </row>
    <row r="32" spans="1:48" s="1" customFormat="1" ht="21" customHeight="1">
      <c r="A32" s="19">
        <v>4</v>
      </c>
      <c r="B32" s="85" t="str">
        <f>IF(A32="","",VLOOKUP(A32,データ!$G$132:$I$143,2,FALSE))</f>
        <v>中村麻里</v>
      </c>
      <c r="C32" s="67" t="str">
        <f>IF(A32="","",VLOOKUP(A32,データ!$G$132:$I$143,3,FALSE))</f>
        <v>チーム村雲</v>
      </c>
      <c r="D32" s="227" t="str">
        <f>IF(P29="","",IF(P29="○","●","○"))</f>
        <v>●</v>
      </c>
      <c r="E32" s="21">
        <f>IF(R29="","",R29)</f>
        <v>3</v>
      </c>
      <c r="F32" s="157">
        <f>IF(Q29="","",Q29)</f>
        <v>6</v>
      </c>
      <c r="G32" s="228">
        <f>IF(S29="","",S29)</f>
      </c>
      <c r="H32" s="228" t="str">
        <f>IF(P30="","",IF(P30="○","●","○"))</f>
        <v>○</v>
      </c>
      <c r="I32" s="21">
        <f>IF(R30="","",R30)</f>
        <v>6</v>
      </c>
      <c r="J32" s="157">
        <f>IF(Q30="","",Q30)</f>
        <v>3</v>
      </c>
      <c r="K32" s="19">
        <f>IF(S30="","",S30)</f>
      </c>
      <c r="L32" s="19" t="str">
        <f>IF(P31="","",IF(P31="○","●","○"))</f>
        <v>○</v>
      </c>
      <c r="M32" s="25">
        <f>IF(R31="","",R31)</f>
        <v>6</v>
      </c>
      <c r="N32" s="23">
        <f>IF(Q31="","",Q31)</f>
        <v>3</v>
      </c>
      <c r="O32" s="19">
        <f>IF(S31="","",S31)</f>
      </c>
      <c r="P32" s="422"/>
      <c r="Q32" s="423"/>
      <c r="R32" s="423"/>
      <c r="S32" s="424"/>
      <c r="T32" s="25">
        <f>IF(D32="","",COUNTIF(D32:S32,"○"))</f>
        <v>2</v>
      </c>
      <c r="U32" s="23">
        <f>IF(D32="","",COUNTIF(D32:S32,"●"))</f>
        <v>1</v>
      </c>
      <c r="V32" s="432">
        <f>IF(E32="","",(E32+I32+M32)/(E32+F32+I32+J32+M32+N32)+T32)</f>
        <v>2.5555555555555554</v>
      </c>
      <c r="W32" s="433"/>
      <c r="X32" s="420">
        <f>IF(V32="","",RANK(V32,V29:W32))</f>
        <v>2</v>
      </c>
      <c r="Y32" s="421"/>
      <c r="Z32" s="5"/>
      <c r="AA32" s="5"/>
      <c r="AB32" s="6"/>
      <c r="AC32" s="6"/>
      <c r="AD32" s="6"/>
      <c r="AE32" s="14"/>
      <c r="AF32" s="14"/>
      <c r="AG32" s="14"/>
      <c r="AH32" s="17"/>
      <c r="AI32" s="17"/>
      <c r="AJ32" s="17"/>
      <c r="AK32" s="17"/>
      <c r="AL32" s="448"/>
      <c r="AM32" s="448"/>
      <c r="AN32" s="448"/>
      <c r="AO32" s="449"/>
      <c r="AP32" s="448"/>
      <c r="AQ32" s="448"/>
      <c r="AR32" s="448"/>
      <c r="AS32" s="14"/>
      <c r="AT32" s="30"/>
      <c r="AU32" s="30"/>
      <c r="AV32" s="30"/>
    </row>
    <row r="33" spans="1:48" s="1" customFormat="1" ht="21" customHeight="1">
      <c r="A33"/>
      <c r="B33"/>
      <c r="C33"/>
      <c r="D33" s="41"/>
      <c r="E33" s="10"/>
      <c r="F33" s="10"/>
      <c r="G33" s="10"/>
      <c r="H33" s="10"/>
      <c r="I33" s="10"/>
      <c r="J33" s="12"/>
      <c r="K33" s="129"/>
      <c r="L33" s="129"/>
      <c r="M33" s="129"/>
      <c r="N33" s="450"/>
      <c r="O33" s="450"/>
      <c r="P33" s="450"/>
      <c r="Q33" s="450"/>
      <c r="R33" s="452"/>
      <c r="S33" s="450"/>
      <c r="T33" s="450"/>
      <c r="U33" s="450"/>
      <c r="V33" s="426"/>
      <c r="W33" s="426"/>
      <c r="X33" s="426"/>
      <c r="Y33" s="426"/>
      <c r="Z33" s="14"/>
      <c r="AA33" s="14"/>
      <c r="AB33" s="14"/>
      <c r="AC33" s="14"/>
      <c r="AD33" s="14"/>
      <c r="AE33" s="426"/>
      <c r="AF33" s="426"/>
      <c r="AG33" s="426"/>
      <c r="AH33" s="426"/>
      <c r="AI33" s="426"/>
      <c r="AJ33" s="426"/>
      <c r="AK33" s="444"/>
      <c r="AL33" s="444"/>
      <c r="AM33" s="444"/>
      <c r="AN33" s="444"/>
      <c r="AO33" s="448"/>
      <c r="AP33" s="448"/>
      <c r="AQ33" s="448"/>
      <c r="AR33" s="448"/>
      <c r="AS33" s="30"/>
      <c r="AT33" s="7"/>
      <c r="AU33" s="7"/>
      <c r="AV33" s="7"/>
    </row>
    <row r="34" spans="1:48" s="1" customFormat="1" ht="21" customHeight="1">
      <c r="A34" s="9" t="s">
        <v>27</v>
      </c>
      <c r="B34" s="16" t="s">
        <v>86</v>
      </c>
      <c r="C34" s="36" t="s">
        <v>0</v>
      </c>
      <c r="D34" s="353" t="str">
        <f>LEFT(B35,3)</f>
        <v>今栖瑠</v>
      </c>
      <c r="E34" s="351"/>
      <c r="F34" s="351"/>
      <c r="G34" s="362"/>
      <c r="H34" s="351" t="str">
        <f>LEFT(B36,3)</f>
        <v>前田　</v>
      </c>
      <c r="I34" s="351"/>
      <c r="J34" s="351"/>
      <c r="K34" s="362"/>
      <c r="L34" s="362" t="str">
        <f>LEFT(B37,3)</f>
        <v>中山　</v>
      </c>
      <c r="M34" s="362"/>
      <c r="N34" s="362"/>
      <c r="O34" s="362"/>
      <c r="P34" s="350" t="str">
        <f>LEFT(B38,3)</f>
        <v>田崎　</v>
      </c>
      <c r="Q34" s="409"/>
      <c r="R34" s="409"/>
      <c r="S34" s="351"/>
      <c r="T34" s="419" t="s">
        <v>102</v>
      </c>
      <c r="U34" s="419"/>
      <c r="V34" s="420" t="s">
        <v>1</v>
      </c>
      <c r="W34" s="421"/>
      <c r="X34" s="419" t="s">
        <v>103</v>
      </c>
      <c r="Y34" s="419"/>
      <c r="Z34" s="5"/>
      <c r="AA34" s="5"/>
      <c r="AB34" s="6"/>
      <c r="AC34" s="6"/>
      <c r="AD34" s="6"/>
      <c r="AE34" s="445"/>
      <c r="AF34" s="446"/>
      <c r="AG34" s="446"/>
      <c r="AH34" s="14"/>
      <c r="AI34" s="14"/>
      <c r="AJ34" s="14"/>
      <c r="AK34" s="29"/>
      <c r="AL34" s="30"/>
      <c r="AM34" s="30"/>
      <c r="AN34" s="30"/>
      <c r="AO34" s="447"/>
      <c r="AP34" s="447"/>
      <c r="AQ34" s="444"/>
      <c r="AR34" s="444"/>
      <c r="AS34" s="7"/>
      <c r="AT34" s="7"/>
      <c r="AU34" s="7"/>
      <c r="AV34" s="7"/>
    </row>
    <row r="35" spans="1:48" s="1" customFormat="1" ht="21" customHeight="1">
      <c r="A35" s="19">
        <f>A32+1</f>
        <v>5</v>
      </c>
      <c r="B35" s="3" t="str">
        <f>IF(A35="","",VLOOKUP(A35,データ!$G$132:$I$143,2,FALSE))</f>
        <v>今栖瑠菜</v>
      </c>
      <c r="C35" s="67" t="str">
        <f>IF(A35="","",VLOOKUP(A35,データ!$G$132:$I$143,3,FALSE))</f>
        <v>チーム村雲</v>
      </c>
      <c r="D35" s="439"/>
      <c r="E35" s="437"/>
      <c r="F35" s="437"/>
      <c r="G35" s="438"/>
      <c r="H35" s="22" t="str">
        <f>IF(I35="","",IF(I35&gt;J35,"○","●"))</f>
        <v>●</v>
      </c>
      <c r="I35" s="133">
        <v>3</v>
      </c>
      <c r="J35" s="190">
        <v>6</v>
      </c>
      <c r="K35" s="22"/>
      <c r="L35" s="22" t="str">
        <f>IF(M35="","",IF(M35&gt;N35,"○","●"))</f>
        <v>○</v>
      </c>
      <c r="M35" s="133">
        <v>7</v>
      </c>
      <c r="N35" s="190">
        <v>6</v>
      </c>
      <c r="O35" s="22"/>
      <c r="P35" s="22" t="str">
        <f>IF(Q35="","",IF(Q35&gt;R35,"○","●"))</f>
        <v>○</v>
      </c>
      <c r="Q35" s="133">
        <v>6</v>
      </c>
      <c r="R35" s="190">
        <v>0</v>
      </c>
      <c r="S35" s="22"/>
      <c r="T35" s="133">
        <f>IF(H35="","",COUNTIF(D35:S35,"○"))</f>
        <v>2</v>
      </c>
      <c r="U35" s="190">
        <f>IF(H35="","",COUNTIF(D35:S35,"●"))</f>
        <v>1</v>
      </c>
      <c r="V35" s="434">
        <f>IF(I35="","",(I35+M35+Q35)/(I35+J35+M35+N35+Q35+R35)+T35)</f>
        <v>2.571428571428571</v>
      </c>
      <c r="W35" s="435"/>
      <c r="X35" s="430">
        <f>IF(V35="","",RANK(V35,V35:W38))</f>
        <v>2</v>
      </c>
      <c r="Y35" s="431"/>
      <c r="Z35" s="5"/>
      <c r="AA35" s="5"/>
      <c r="AB35" s="6"/>
      <c r="AC35" s="6"/>
      <c r="AD35" s="6"/>
      <c r="AE35" s="29"/>
      <c r="AF35" s="10"/>
      <c r="AG35" s="10"/>
      <c r="AH35" s="446"/>
      <c r="AI35" s="446"/>
      <c r="AJ35" s="446"/>
      <c r="AK35" s="29"/>
      <c r="AL35" s="30"/>
      <c r="AM35" s="30"/>
      <c r="AN35" s="30"/>
      <c r="AO35" s="447"/>
      <c r="AP35" s="447"/>
      <c r="AQ35" s="444"/>
      <c r="AR35" s="444"/>
      <c r="AS35" s="7"/>
      <c r="AT35" s="7"/>
      <c r="AU35" s="7"/>
      <c r="AV35" s="7"/>
    </row>
    <row r="36" spans="1:48" s="1" customFormat="1" ht="21" customHeight="1">
      <c r="A36" s="19">
        <f>A35+1</f>
        <v>6</v>
      </c>
      <c r="B36" s="3" t="str">
        <f>IF(A36="","",VLOOKUP(A36,データ!$G$132:$I$143,2,FALSE))</f>
        <v>前田　ちなみ</v>
      </c>
      <c r="C36" s="67" t="str">
        <f>IF(A36="","",VLOOKUP(A36,データ!$G$132:$I$143,3,FALSE))</f>
        <v>シーガイアＪｒ</v>
      </c>
      <c r="D36" s="226" t="str">
        <f>IF(H35="","",IF(H35="○","●","○"))</f>
        <v>○</v>
      </c>
      <c r="E36" s="133">
        <f>IF(J35="","",J35)</f>
        <v>6</v>
      </c>
      <c r="F36" s="190">
        <f>IF(I35="","",I35)</f>
        <v>3</v>
      </c>
      <c r="G36" s="22">
        <f>IF(K35="","",K35)</f>
      </c>
      <c r="H36" s="436"/>
      <c r="I36" s="437"/>
      <c r="J36" s="437"/>
      <c r="K36" s="438"/>
      <c r="L36" s="22" t="str">
        <f>IF(M36="","",IF(M36&gt;N36,"○","●"))</f>
        <v>○</v>
      </c>
      <c r="M36" s="133">
        <v>6</v>
      </c>
      <c r="N36" s="190">
        <v>3</v>
      </c>
      <c r="O36" s="22"/>
      <c r="P36" s="22" t="str">
        <f>IF(Q36="","",IF(Q36&gt;R36,"○","●"))</f>
        <v>○</v>
      </c>
      <c r="Q36" s="133">
        <v>6</v>
      </c>
      <c r="R36" s="190">
        <v>0</v>
      </c>
      <c r="S36" s="22"/>
      <c r="T36" s="133">
        <f>IF(D36="","",COUNTIF(D36:S36,"○"))</f>
        <v>3</v>
      </c>
      <c r="U36" s="190">
        <f>IF(D36="","",COUNTIF(D36:S36,"●"))</f>
        <v>0</v>
      </c>
      <c r="V36" s="434">
        <f>IF(E36="","",(E36+M36+Q36)/(E36+F36+M36+N36+Q36+R36)+T36)</f>
        <v>3.75</v>
      </c>
      <c r="W36" s="435"/>
      <c r="X36" s="430">
        <f>IF(V36="","",RANK(V36,V35:W38))</f>
        <v>1</v>
      </c>
      <c r="Y36" s="431"/>
      <c r="Z36" s="5"/>
      <c r="AA36" s="5"/>
      <c r="AB36" s="6"/>
      <c r="AC36" s="6"/>
      <c r="AD36" s="6"/>
      <c r="AE36" s="29"/>
      <c r="AF36" s="10"/>
      <c r="AG36" s="10"/>
      <c r="AH36" s="10"/>
      <c r="AI36" s="10"/>
      <c r="AJ36" s="10"/>
      <c r="AK36" s="448"/>
      <c r="AL36" s="448"/>
      <c r="AM36" s="448"/>
      <c r="AN36" s="448"/>
      <c r="AO36" s="447"/>
      <c r="AP36" s="447"/>
      <c r="AQ36" s="444"/>
      <c r="AR36" s="444"/>
      <c r="AS36" s="7"/>
      <c r="AT36" s="7"/>
      <c r="AU36" s="7"/>
      <c r="AV36" s="7"/>
    </row>
    <row r="37" spans="1:48" s="1" customFormat="1" ht="21" customHeight="1">
      <c r="A37" s="19">
        <f>A36+1</f>
        <v>7</v>
      </c>
      <c r="B37" s="3" t="str">
        <f>IF(A37="","",VLOOKUP(A37,データ!$G$132:$I$143,2,FALSE))</f>
        <v>中山　瑛夢</v>
      </c>
      <c r="C37" s="67" t="str">
        <f>IF(A37="","",VLOOKUP(A37,データ!$G$132:$I$143,3,FALSE))</f>
        <v>ロイヤルＪｒ</v>
      </c>
      <c r="D37" s="226" t="str">
        <f>IF(L35="","",IF(L35="○","●","○"))</f>
        <v>●</v>
      </c>
      <c r="E37" s="25">
        <f>IF(N35="","",N35)</f>
        <v>6</v>
      </c>
      <c r="F37" s="23">
        <f>IF(M35="","",M35)</f>
        <v>7</v>
      </c>
      <c r="G37" s="19">
        <f>IF(O35="","",O35)</f>
      </c>
      <c r="H37" s="19" t="str">
        <f>IF(L36="","",IF(L36="○","●","○"))</f>
        <v>●</v>
      </c>
      <c r="I37" s="25">
        <f>IF(N36="","",N36)</f>
        <v>3</v>
      </c>
      <c r="J37" s="23">
        <f>IF(M36="","",M36)</f>
        <v>6</v>
      </c>
      <c r="K37" s="22">
        <f>IF(O36="","",O36)</f>
      </c>
      <c r="L37" s="436"/>
      <c r="M37" s="437"/>
      <c r="N37" s="437"/>
      <c r="O37" s="438"/>
      <c r="P37" s="22" t="str">
        <f>IF(Q37="","",IF(Q37&gt;R37,"○","●"))</f>
        <v>○</v>
      </c>
      <c r="Q37" s="133">
        <v>6</v>
      </c>
      <c r="R37" s="190">
        <v>0</v>
      </c>
      <c r="S37" s="22"/>
      <c r="T37" s="133">
        <f>IF(D37="","",COUNTIF(D37:S37,"○"))</f>
        <v>1</v>
      </c>
      <c r="U37" s="190">
        <f>IF(D37="","",COUNTIF(D37:S37,"●"))</f>
        <v>2</v>
      </c>
      <c r="V37" s="434">
        <f>IF(E37="","",(E37+I37+Q37)/(E37+F37+I37+J37+Q37+R37)+T37)</f>
        <v>1.5357142857142856</v>
      </c>
      <c r="W37" s="435"/>
      <c r="X37" s="430">
        <f>IF(V37="","",RANK(V37,V35:W38))</f>
        <v>3</v>
      </c>
      <c r="Y37" s="431"/>
      <c r="Z37" s="5"/>
      <c r="AA37" s="5"/>
      <c r="AB37" s="6"/>
      <c r="AC37" s="6"/>
      <c r="AD37" s="6"/>
      <c r="AE37" s="29"/>
      <c r="AF37" s="10"/>
      <c r="AG37" s="10"/>
      <c r="AH37" s="10"/>
      <c r="AI37" s="10"/>
      <c r="AJ37" s="10"/>
      <c r="AK37" s="30"/>
      <c r="AL37" s="30"/>
      <c r="AM37" s="30"/>
      <c r="AN37" s="30"/>
      <c r="AO37" s="31"/>
      <c r="AP37" s="31"/>
      <c r="AQ37" s="7"/>
      <c r="AR37" s="7"/>
      <c r="AS37" s="7"/>
      <c r="AT37" s="14"/>
      <c r="AU37" s="14"/>
      <c r="AV37" s="14"/>
    </row>
    <row r="38" spans="1:48" s="1" customFormat="1" ht="21" customHeight="1">
      <c r="A38" s="19">
        <f>A37+1</f>
        <v>8</v>
      </c>
      <c r="B38" s="85" t="str">
        <f>IF(A38="","",VLOOKUP(A38,データ!$G$132:$I$143,2,FALSE))</f>
        <v>田崎　直美</v>
      </c>
      <c r="C38" s="67" t="str">
        <f>IF(A38="","",VLOOKUP(A38,データ!$G$132:$I$143,3,FALSE))</f>
        <v>シーガイアＪｒ</v>
      </c>
      <c r="D38" s="227" t="str">
        <f>IF(P35="","",IF(P35="○","●","○"))</f>
        <v>●</v>
      </c>
      <c r="E38" s="21">
        <f>IF(R35="","",R35)</f>
        <v>0</v>
      </c>
      <c r="F38" s="157">
        <f>IF(Q35="","",Q35)</f>
        <v>6</v>
      </c>
      <c r="G38" s="228">
        <f>IF(S35="","",S35)</f>
      </c>
      <c r="H38" s="228" t="str">
        <f>IF(P36="","",IF(P36="○","●","○"))</f>
        <v>●</v>
      </c>
      <c r="I38" s="21">
        <f>IF(R36="","",R36)</f>
        <v>0</v>
      </c>
      <c r="J38" s="157">
        <f>IF(Q36="","",Q36)</f>
        <v>6</v>
      </c>
      <c r="K38" s="19">
        <f>IF(S36="","",S36)</f>
      </c>
      <c r="L38" s="19" t="str">
        <f>IF(P37="","",IF(P37="○","●","○"))</f>
        <v>●</v>
      </c>
      <c r="M38" s="25">
        <f>IF(R37="","",R37)</f>
        <v>0</v>
      </c>
      <c r="N38" s="23">
        <f>IF(Q37="","",Q37)</f>
        <v>6</v>
      </c>
      <c r="O38" s="19">
        <f>IF(S37="","",S37)</f>
      </c>
      <c r="P38" s="422"/>
      <c r="Q38" s="423"/>
      <c r="R38" s="423"/>
      <c r="S38" s="424"/>
      <c r="T38" s="25">
        <f>IF(D38="","",COUNTIF(D38:S38,"○"))</f>
        <v>0</v>
      </c>
      <c r="U38" s="23">
        <f>IF(D38="","",COUNTIF(D38:S38,"●"))</f>
        <v>3</v>
      </c>
      <c r="V38" s="432">
        <f>IF(E38="","",(E38+I38+M38)/(E38+F38+I38+J38+M38+N38)+T38)</f>
        <v>0</v>
      </c>
      <c r="W38" s="433"/>
      <c r="X38" s="420">
        <f>IF(V38="","",RANK(V38,V35:W38))</f>
        <v>4</v>
      </c>
      <c r="Y38" s="421"/>
      <c r="Z38" s="5"/>
      <c r="AA38" s="5"/>
      <c r="AB38" s="6"/>
      <c r="AC38" s="6"/>
      <c r="AD38" s="6"/>
      <c r="AE38" s="29"/>
      <c r="AF38" s="10"/>
      <c r="AG38" s="10"/>
      <c r="AH38" s="10"/>
      <c r="AI38" s="10"/>
      <c r="AJ38" s="10"/>
      <c r="AK38" s="30"/>
      <c r="AL38" s="30"/>
      <c r="AM38" s="30"/>
      <c r="AN38" s="30"/>
      <c r="AO38" s="31"/>
      <c r="AP38" s="31"/>
      <c r="AQ38" s="7"/>
      <c r="AR38" s="7"/>
      <c r="AS38" s="7"/>
      <c r="AT38" s="14"/>
      <c r="AU38" s="14"/>
      <c r="AV38" s="14"/>
    </row>
    <row r="39" spans="1:48" s="1" customFormat="1" ht="14.25" customHeight="1">
      <c r="A39" s="14"/>
      <c r="B39" s="5"/>
      <c r="C39" s="5"/>
      <c r="D39" s="232"/>
      <c r="E39" s="10"/>
      <c r="F39" s="10"/>
      <c r="G39" s="10"/>
      <c r="H39" s="232"/>
      <c r="I39" s="1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/>
      <c r="AL39"/>
      <c r="AM39"/>
      <c r="AN39"/>
      <c r="AO39"/>
      <c r="AP39"/>
      <c r="AQ39"/>
      <c r="AR39"/>
      <c r="AS39"/>
      <c r="AT39" s="7"/>
      <c r="AU39" s="7"/>
      <c r="AV39" s="7"/>
    </row>
    <row r="40" spans="1:48" s="1" customFormat="1" ht="14.25" customHeight="1">
      <c r="A40" s="14"/>
      <c r="B40" s="453" t="s">
        <v>419</v>
      </c>
      <c r="C40" s="453"/>
      <c r="D40" s="232"/>
      <c r="E40" s="10"/>
      <c r="F40" s="10"/>
      <c r="G40" s="10"/>
      <c r="H40" s="232"/>
      <c r="I40" s="10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/>
      <c r="AL40"/>
      <c r="AM40"/>
      <c r="AN40"/>
      <c r="AO40"/>
      <c r="AP40"/>
      <c r="AQ40"/>
      <c r="AR40"/>
      <c r="AS40"/>
      <c r="AT40" s="7"/>
      <c r="AU40" s="7"/>
      <c r="AV40" s="7"/>
    </row>
    <row r="41" spans="1:48" s="1" customFormat="1" ht="14.25" customHeight="1">
      <c r="A41" s="14"/>
      <c r="B41" s="5"/>
      <c r="C41" s="5"/>
      <c r="D41" s="232"/>
      <c r="E41" s="10"/>
      <c r="F41" s="10"/>
      <c r="G41" s="10"/>
      <c r="H41" s="232"/>
      <c r="I41" s="1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/>
      <c r="AL41"/>
      <c r="AM41"/>
      <c r="AN41"/>
      <c r="AO41"/>
      <c r="AP41"/>
      <c r="AQ41"/>
      <c r="AR41"/>
      <c r="AS41"/>
      <c r="AT41" s="7"/>
      <c r="AU41" s="7"/>
      <c r="AV41" s="7"/>
    </row>
    <row r="42" spans="1:18" ht="14.25" thickBot="1">
      <c r="A42" s="19" t="s">
        <v>420</v>
      </c>
      <c r="B42" s="4" t="str">
        <f>B29</f>
        <v>竹之内　咲紀</v>
      </c>
      <c r="C42" s="67" t="str">
        <f>C29</f>
        <v>シーガイアＪｒ</v>
      </c>
      <c r="N42" s="12"/>
      <c r="O42" s="12"/>
      <c r="P42" s="12"/>
      <c r="Q42" s="12"/>
      <c r="R42" s="12"/>
    </row>
    <row r="43" spans="1:18" ht="15" thickBot="1" thickTop="1">
      <c r="A43" s="10"/>
      <c r="B43" s="5"/>
      <c r="C43" s="5"/>
      <c r="D43" s="281"/>
      <c r="E43" s="282"/>
      <c r="F43" s="287">
        <v>6</v>
      </c>
      <c r="G43" s="129" t="str">
        <f>B42</f>
        <v>竹之内　咲紀</v>
      </c>
      <c r="N43" s="12"/>
      <c r="O43" s="12"/>
      <c r="P43" s="12"/>
      <c r="Q43" s="12"/>
      <c r="R43" s="12"/>
    </row>
    <row r="44" spans="4:18" ht="14.25" thickTop="1">
      <c r="D44" s="132"/>
      <c r="E44" s="153"/>
      <c r="F44" s="288">
        <v>1</v>
      </c>
      <c r="G44" s="282"/>
      <c r="H44" s="12"/>
      <c r="N44" s="12"/>
      <c r="O44" s="12"/>
      <c r="P44" s="12"/>
      <c r="Q44" s="12"/>
      <c r="R44" s="12"/>
    </row>
    <row r="45" spans="1:18" ht="13.5">
      <c r="A45" s="19" t="s">
        <v>422</v>
      </c>
      <c r="B45" s="85" t="str">
        <f>B35</f>
        <v>今栖瑠菜</v>
      </c>
      <c r="C45" s="67" t="str">
        <f>C35</f>
        <v>チーム村雲</v>
      </c>
      <c r="F45" s="12"/>
      <c r="G45" s="283"/>
      <c r="H45" s="12"/>
      <c r="N45" s="12"/>
      <c r="O45" s="12"/>
      <c r="P45" s="12"/>
      <c r="Q45" s="12"/>
      <c r="R45" s="12"/>
    </row>
    <row r="46" spans="1:18" ht="14.25" thickBot="1">
      <c r="A46" s="10"/>
      <c r="B46" s="5"/>
      <c r="C46" s="5"/>
      <c r="F46" s="12"/>
      <c r="G46" s="283"/>
      <c r="H46" s="285">
        <v>6</v>
      </c>
      <c r="I46" s="284" t="str">
        <f>G43</f>
        <v>竹之内　咲紀</v>
      </c>
      <c r="N46" s="12"/>
      <c r="O46" s="12"/>
      <c r="P46" s="12"/>
      <c r="Q46" s="12"/>
      <c r="R46" s="12"/>
    </row>
    <row r="47" spans="8:18" ht="14.25" thickTop="1">
      <c r="H47" s="286">
        <v>3</v>
      </c>
      <c r="N47" s="12"/>
      <c r="O47" s="12"/>
      <c r="P47" s="12"/>
      <c r="Q47" s="12"/>
      <c r="R47" s="12"/>
    </row>
    <row r="48" spans="1:18" ht="13.5">
      <c r="A48" s="19" t="s">
        <v>423</v>
      </c>
      <c r="B48" s="85" t="str">
        <f>B32</f>
        <v>中村麻里</v>
      </c>
      <c r="C48" s="67" t="str">
        <f>C32</f>
        <v>チーム村雲</v>
      </c>
      <c r="H48" s="148"/>
      <c r="N48" s="12"/>
      <c r="O48" s="12"/>
      <c r="P48" s="12"/>
      <c r="Q48" s="12"/>
      <c r="R48" s="12"/>
    </row>
    <row r="49" spans="1:18" ht="14.25" thickBot="1">
      <c r="A49" s="10"/>
      <c r="B49" s="5"/>
      <c r="C49" s="5"/>
      <c r="D49" s="151"/>
      <c r="E49" s="152"/>
      <c r="F49" s="291">
        <v>0</v>
      </c>
      <c r="G49" s="290"/>
      <c r="H49" s="148"/>
      <c r="N49" s="12"/>
      <c r="O49" s="12"/>
      <c r="P49" s="12"/>
      <c r="Q49" s="12"/>
      <c r="R49" s="12"/>
    </row>
    <row r="50" spans="4:18" ht="15" thickBot="1" thickTop="1">
      <c r="D50" s="284"/>
      <c r="E50" s="289"/>
      <c r="F50" s="292">
        <v>6</v>
      </c>
      <c r="G50" s="12" t="str">
        <f>B51</f>
        <v>前田　ちなみ</v>
      </c>
      <c r="N50" s="12"/>
      <c r="O50" s="12"/>
      <c r="P50" s="12"/>
      <c r="Q50" s="12"/>
      <c r="R50" s="12"/>
    </row>
    <row r="51" spans="1:18" ht="14.25" thickTop="1">
      <c r="A51" s="19" t="s">
        <v>421</v>
      </c>
      <c r="B51" s="85" t="str">
        <f>B36</f>
        <v>前田　ちなみ</v>
      </c>
      <c r="C51" s="67" t="str">
        <f>C36</f>
        <v>シーガイアＪｒ</v>
      </c>
      <c r="N51" s="279"/>
      <c r="O51" s="13"/>
      <c r="P51" s="12"/>
      <c r="Q51" s="12"/>
      <c r="R51" s="12"/>
    </row>
    <row r="52" spans="14:18" ht="13.5">
      <c r="N52" s="12"/>
      <c r="O52" s="12"/>
      <c r="P52" s="12"/>
      <c r="Q52" s="12"/>
      <c r="R52" s="12"/>
    </row>
    <row r="53" spans="14:18" ht="13.5">
      <c r="N53" s="12"/>
      <c r="O53" s="12"/>
      <c r="P53" s="12"/>
      <c r="Q53" s="12"/>
      <c r="R53" s="12"/>
    </row>
    <row r="54" spans="14:18" ht="13.5">
      <c r="N54" s="12"/>
      <c r="O54" s="12"/>
      <c r="P54" s="12"/>
      <c r="Q54" s="12"/>
      <c r="R54" s="12"/>
    </row>
    <row r="55" spans="14:18" ht="13.5">
      <c r="N55" s="12"/>
      <c r="O55" s="12"/>
      <c r="P55" s="12"/>
      <c r="Q55" s="12"/>
      <c r="R55" s="12"/>
    </row>
    <row r="56" spans="14:18" ht="13.5">
      <c r="N56" s="12"/>
      <c r="O56" s="12"/>
      <c r="P56" s="12"/>
      <c r="Q56" s="12"/>
      <c r="R56" s="12"/>
    </row>
    <row r="57" spans="14:18" ht="13.5">
      <c r="N57" s="12"/>
      <c r="O57" s="12"/>
      <c r="P57" s="12"/>
      <c r="Q57" s="12"/>
      <c r="R57" s="12"/>
    </row>
    <row r="58" spans="14:18" ht="13.5">
      <c r="N58" s="12"/>
      <c r="O58" s="12"/>
      <c r="P58" s="12"/>
      <c r="Q58" s="12"/>
      <c r="R58" s="12"/>
    </row>
    <row r="59" spans="14:18" ht="13.5">
      <c r="N59" s="12"/>
      <c r="O59" s="12"/>
      <c r="P59" s="12"/>
      <c r="Q59" s="12"/>
      <c r="R59" s="12"/>
    </row>
    <row r="60" spans="14:18" ht="13.5">
      <c r="N60" s="12"/>
      <c r="O60" s="12"/>
      <c r="P60" s="12"/>
      <c r="Q60" s="12"/>
      <c r="R60" s="12"/>
    </row>
    <row r="61" spans="14:18" ht="13.5">
      <c r="N61" s="12"/>
      <c r="O61" s="12"/>
      <c r="P61" s="12"/>
      <c r="Q61" s="12"/>
      <c r="R61" s="12"/>
    </row>
    <row r="62" spans="14:18" ht="13.5">
      <c r="N62" s="12"/>
      <c r="O62" s="12"/>
      <c r="P62" s="12"/>
      <c r="Q62" s="12"/>
      <c r="R62" s="12"/>
    </row>
    <row r="63" spans="14:18" ht="13.5">
      <c r="N63" s="12"/>
      <c r="O63" s="12"/>
      <c r="P63" s="279"/>
      <c r="Q63" s="13"/>
      <c r="R63" s="12"/>
    </row>
    <row r="64" spans="14:18" ht="13.5">
      <c r="N64" s="12"/>
      <c r="O64" s="12"/>
      <c r="P64" s="12"/>
      <c r="Q64" s="12"/>
      <c r="R64" s="12"/>
    </row>
    <row r="65" spans="14:18" ht="13.5">
      <c r="N65" s="12"/>
      <c r="O65" s="12"/>
      <c r="P65" s="12"/>
      <c r="Q65" s="12"/>
      <c r="R65" s="12"/>
    </row>
    <row r="66" spans="14:18" ht="13.5">
      <c r="N66" s="12"/>
      <c r="O66" s="12"/>
      <c r="P66" s="12"/>
      <c r="Q66" s="12"/>
      <c r="R66" s="12"/>
    </row>
    <row r="67" spans="14:18" ht="13.5">
      <c r="N67" s="12"/>
      <c r="O67" s="12"/>
      <c r="P67" s="12"/>
      <c r="Q67" s="12"/>
      <c r="R67" s="12"/>
    </row>
    <row r="68" spans="14:18" ht="13.5">
      <c r="N68" s="12"/>
      <c r="O68" s="12"/>
      <c r="P68" s="12"/>
      <c r="Q68" s="12"/>
      <c r="R68" s="12"/>
    </row>
    <row r="69" spans="14:18" ht="13.5">
      <c r="N69" s="12"/>
      <c r="O69" s="12"/>
      <c r="P69" s="12"/>
      <c r="Q69" s="12"/>
      <c r="R69" s="12"/>
    </row>
    <row r="70" spans="14:18" ht="13.5">
      <c r="N70" s="12"/>
      <c r="O70" s="12"/>
      <c r="P70" s="12"/>
      <c r="Q70" s="12"/>
      <c r="R70" s="12"/>
    </row>
    <row r="71" spans="14:18" ht="13.5">
      <c r="N71" s="12"/>
      <c r="O71" s="12"/>
      <c r="P71" s="12"/>
      <c r="Q71" s="12"/>
      <c r="R71" s="12"/>
    </row>
    <row r="72" spans="14:18" ht="13.5">
      <c r="N72" s="12"/>
      <c r="O72" s="12"/>
      <c r="P72" s="12"/>
      <c r="Q72" s="12"/>
      <c r="R72" s="12"/>
    </row>
    <row r="73" spans="14:18" ht="13.5" customHeight="1">
      <c r="N73" s="12"/>
      <c r="O73" s="12"/>
      <c r="P73" s="12"/>
      <c r="Q73" s="12"/>
      <c r="R73" s="12"/>
    </row>
    <row r="74" spans="14:18" ht="13.5" customHeight="1">
      <c r="N74" s="279"/>
      <c r="O74" s="13"/>
      <c r="P74" s="12"/>
      <c r="Q74" s="12"/>
      <c r="R74" s="12"/>
    </row>
    <row r="75" spans="14:18" ht="13.5">
      <c r="N75" s="12"/>
      <c r="O75" s="12"/>
      <c r="P75" s="12"/>
      <c r="Q75" s="12"/>
      <c r="R75" s="12"/>
    </row>
    <row r="76" spans="14:18" ht="13.5">
      <c r="N76" s="12"/>
      <c r="O76" s="12"/>
      <c r="P76" s="12"/>
      <c r="Q76" s="12"/>
      <c r="R76" s="12"/>
    </row>
    <row r="77" spans="14:18" ht="13.5">
      <c r="N77" s="12"/>
      <c r="O77" s="12"/>
      <c r="P77" s="12"/>
      <c r="Q77" s="12"/>
      <c r="R77" s="12"/>
    </row>
    <row r="78" spans="14:18" ht="13.5">
      <c r="N78" s="12"/>
      <c r="O78" s="12"/>
      <c r="P78" s="12"/>
      <c r="Q78" s="12"/>
      <c r="R78" s="12"/>
    </row>
    <row r="79" spans="14:18" ht="13.5">
      <c r="N79" s="12"/>
      <c r="O79" s="12"/>
      <c r="P79" s="12"/>
      <c r="Q79" s="12"/>
      <c r="R79" s="12"/>
    </row>
    <row r="80" spans="14:18" ht="13.5">
      <c r="N80" s="12"/>
      <c r="O80" s="12"/>
      <c r="P80" s="12"/>
      <c r="Q80" s="12"/>
      <c r="R80" s="12"/>
    </row>
    <row r="81" spans="14:18" ht="13.5">
      <c r="N81" s="12"/>
      <c r="O81" s="12"/>
      <c r="P81" s="12"/>
      <c r="Q81" s="12"/>
      <c r="R81" s="12"/>
    </row>
    <row r="82" spans="14:18" ht="13.5">
      <c r="N82" s="12"/>
      <c r="O82" s="12"/>
      <c r="P82" s="12"/>
      <c r="Q82" s="12"/>
      <c r="R82" s="12"/>
    </row>
    <row r="83" spans="14:18" ht="13.5">
      <c r="N83" s="12"/>
      <c r="O83" s="12"/>
      <c r="P83" s="12"/>
      <c r="Q83" s="12"/>
      <c r="R83" s="12"/>
    </row>
    <row r="84" spans="14:18" ht="13.5">
      <c r="N84" s="12"/>
      <c r="O84" s="12"/>
      <c r="P84" s="12"/>
      <c r="Q84" s="12"/>
      <c r="R84" s="12"/>
    </row>
  </sheetData>
  <mergeCells count="197">
    <mergeCell ref="X36:Y36"/>
    <mergeCell ref="X21:Y21"/>
    <mergeCell ref="V22:W22"/>
    <mergeCell ref="X22:Y22"/>
    <mergeCell ref="X34:Y34"/>
    <mergeCell ref="V31:W31"/>
    <mergeCell ref="X31:Y31"/>
    <mergeCell ref="V28:W28"/>
    <mergeCell ref="X28:Y28"/>
    <mergeCell ref="X23:Y23"/>
    <mergeCell ref="P38:S38"/>
    <mergeCell ref="V38:W38"/>
    <mergeCell ref="X38:Y38"/>
    <mergeCell ref="V37:W37"/>
    <mergeCell ref="X37:Y37"/>
    <mergeCell ref="P34:S34"/>
    <mergeCell ref="V36:W36"/>
    <mergeCell ref="R33:U33"/>
    <mergeCell ref="H34:K34"/>
    <mergeCell ref="L34:O34"/>
    <mergeCell ref="T34:U34"/>
    <mergeCell ref="N33:Q33"/>
    <mergeCell ref="V35:W35"/>
    <mergeCell ref="H36:K36"/>
    <mergeCell ref="L12:O12"/>
    <mergeCell ref="D29:G29"/>
    <mergeCell ref="H30:K30"/>
    <mergeCell ref="B40:C40"/>
    <mergeCell ref="D34:G34"/>
    <mergeCell ref="L37:O37"/>
    <mergeCell ref="H28:K28"/>
    <mergeCell ref="D28:G28"/>
    <mergeCell ref="L28:O28"/>
    <mergeCell ref="D15:G15"/>
    <mergeCell ref="M3:Q3"/>
    <mergeCell ref="R3:U3"/>
    <mergeCell ref="L7:O7"/>
    <mergeCell ref="N8:Q8"/>
    <mergeCell ref="R7:S7"/>
    <mergeCell ref="T7:U7"/>
    <mergeCell ref="R8:U8"/>
    <mergeCell ref="R5:S5"/>
    <mergeCell ref="R6:S6"/>
    <mergeCell ref="T6:U6"/>
    <mergeCell ref="AH10:AJ10"/>
    <mergeCell ref="R13:U13"/>
    <mergeCell ref="AQ21:AR21"/>
    <mergeCell ref="AO20:AP20"/>
    <mergeCell ref="AQ20:AR20"/>
    <mergeCell ref="AQ14:AR14"/>
    <mergeCell ref="AO16:AP16"/>
    <mergeCell ref="AQ16:AR16"/>
    <mergeCell ref="AO18:AR18"/>
    <mergeCell ref="AH20:AJ20"/>
    <mergeCell ref="AS26:AT26"/>
    <mergeCell ref="AU26:AV26"/>
    <mergeCell ref="AS27:AT27"/>
    <mergeCell ref="AU27:AV27"/>
    <mergeCell ref="AS28:AT28"/>
    <mergeCell ref="T28:U28"/>
    <mergeCell ref="AL32:AN32"/>
    <mergeCell ref="AK28:AN28"/>
    <mergeCell ref="AO32:AR32"/>
    <mergeCell ref="AO29:AP29"/>
    <mergeCell ref="V32:W32"/>
    <mergeCell ref="X32:Y32"/>
    <mergeCell ref="AO35:AP35"/>
    <mergeCell ref="AK33:AN33"/>
    <mergeCell ref="V34:W34"/>
    <mergeCell ref="AU28:AV28"/>
    <mergeCell ref="X35:Y35"/>
    <mergeCell ref="V33:W33"/>
    <mergeCell ref="X33:Y33"/>
    <mergeCell ref="AS29:AT29"/>
    <mergeCell ref="AU29:AV29"/>
    <mergeCell ref="AQ35:AR35"/>
    <mergeCell ref="AL19:AN19"/>
    <mergeCell ref="AK20:AN20"/>
    <mergeCell ref="X19:Y19"/>
    <mergeCell ref="V20:W20"/>
    <mergeCell ref="X20:Y20"/>
    <mergeCell ref="R27:U27"/>
    <mergeCell ref="AH27:AJ27"/>
    <mergeCell ref="AQ34:AR34"/>
    <mergeCell ref="X29:Y29"/>
    <mergeCell ref="V30:W30"/>
    <mergeCell ref="X30:Y30"/>
    <mergeCell ref="V29:W29"/>
    <mergeCell ref="P32:S32"/>
    <mergeCell ref="P28:S28"/>
    <mergeCell ref="N27:Q27"/>
    <mergeCell ref="R15:S15"/>
    <mergeCell ref="T15:U15"/>
    <mergeCell ref="R17:S17"/>
    <mergeCell ref="T17:U17"/>
    <mergeCell ref="R18:U18"/>
    <mergeCell ref="H21:K21"/>
    <mergeCell ref="N18:Q18"/>
    <mergeCell ref="P23:S23"/>
    <mergeCell ref="V23:W23"/>
    <mergeCell ref="V21:W21"/>
    <mergeCell ref="T19:U19"/>
    <mergeCell ref="V19:W19"/>
    <mergeCell ref="D14:G14"/>
    <mergeCell ref="H14:K14"/>
    <mergeCell ref="D20:G20"/>
    <mergeCell ref="D19:G19"/>
    <mergeCell ref="D5:G5"/>
    <mergeCell ref="H6:K6"/>
    <mergeCell ref="D9:G9"/>
    <mergeCell ref="H9:K9"/>
    <mergeCell ref="D4:G4"/>
    <mergeCell ref="H4:K4"/>
    <mergeCell ref="L4:O4"/>
    <mergeCell ref="P4:Q4"/>
    <mergeCell ref="R4:S4"/>
    <mergeCell ref="T4:U4"/>
    <mergeCell ref="T5:U5"/>
    <mergeCell ref="P9:Q9"/>
    <mergeCell ref="D10:G10"/>
    <mergeCell ref="R10:S10"/>
    <mergeCell ref="T10:U10"/>
    <mergeCell ref="L9:O9"/>
    <mergeCell ref="R9:S9"/>
    <mergeCell ref="T9:U9"/>
    <mergeCell ref="AH16:AJ16"/>
    <mergeCell ref="AQ10:AR10"/>
    <mergeCell ref="AQ12:AR12"/>
    <mergeCell ref="AO12:AP12"/>
    <mergeCell ref="AO15:AP15"/>
    <mergeCell ref="AO10:AP10"/>
    <mergeCell ref="AK11:AN11"/>
    <mergeCell ref="AL13:AN13"/>
    <mergeCell ref="AH14:AJ14"/>
    <mergeCell ref="AK14:AN14"/>
    <mergeCell ref="L31:O31"/>
    <mergeCell ref="H11:K11"/>
    <mergeCell ref="D35:G35"/>
    <mergeCell ref="L14:O14"/>
    <mergeCell ref="N13:Q13"/>
    <mergeCell ref="L17:O17"/>
    <mergeCell ref="P19:S19"/>
    <mergeCell ref="L22:O22"/>
    <mergeCell ref="H19:K19"/>
    <mergeCell ref="L19:O19"/>
    <mergeCell ref="R11:S11"/>
    <mergeCell ref="T11:U11"/>
    <mergeCell ref="R12:S12"/>
    <mergeCell ref="H16:K16"/>
    <mergeCell ref="R16:S16"/>
    <mergeCell ref="T16:U16"/>
    <mergeCell ref="P14:Q14"/>
    <mergeCell ref="R14:S14"/>
    <mergeCell ref="T12:U12"/>
    <mergeCell ref="T14:U14"/>
    <mergeCell ref="AK4:AN4"/>
    <mergeCell ref="AO4:AP4"/>
    <mergeCell ref="AL3:AN3"/>
    <mergeCell ref="AQ9:AR9"/>
    <mergeCell ref="AO3:AR3"/>
    <mergeCell ref="AQ4:AR4"/>
    <mergeCell ref="AO5:AP5"/>
    <mergeCell ref="AQ5:AR5"/>
    <mergeCell ref="AK8:AN8"/>
    <mergeCell ref="AQ6:AR6"/>
    <mergeCell ref="AO6:AP6"/>
    <mergeCell ref="AO9:AP9"/>
    <mergeCell ref="AO7:AP7"/>
    <mergeCell ref="AH8:AJ8"/>
    <mergeCell ref="AL7:AN7"/>
    <mergeCell ref="AQ7:AR7"/>
    <mergeCell ref="AQ15:AR15"/>
    <mergeCell ref="AO11:AP11"/>
    <mergeCell ref="AQ11:AR11"/>
    <mergeCell ref="AO8:AR8"/>
    <mergeCell ref="AO14:AP14"/>
    <mergeCell ref="AO13:AR13"/>
    <mergeCell ref="AK17:AN17"/>
    <mergeCell ref="AO17:AP17"/>
    <mergeCell ref="AQ17:AR17"/>
    <mergeCell ref="AE26:AG26"/>
    <mergeCell ref="AO19:AP19"/>
    <mergeCell ref="AQ19:AR19"/>
    <mergeCell ref="AH22:AJ22"/>
    <mergeCell ref="AQ22:AR22"/>
    <mergeCell ref="AO22:AP22"/>
    <mergeCell ref="AO21:AP21"/>
    <mergeCell ref="AQ36:AR36"/>
    <mergeCell ref="AE34:AG34"/>
    <mergeCell ref="AO34:AP34"/>
    <mergeCell ref="AQ33:AR33"/>
    <mergeCell ref="AK36:AN36"/>
    <mergeCell ref="AO36:AP36"/>
    <mergeCell ref="AO33:AP33"/>
    <mergeCell ref="AH35:AJ35"/>
    <mergeCell ref="AE33:AG33"/>
    <mergeCell ref="AH33:AJ33"/>
  </mergeCells>
  <printOptions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105" r:id="rId2"/>
  <rowBreaks count="1" manualBreakCount="1">
    <brk id="24" max="3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56"/>
  <sheetViews>
    <sheetView view="pageBreakPreview" zoomScaleNormal="75" zoomScaleSheetLayoutView="100" workbookViewId="0" topLeftCell="A1">
      <selection activeCell="H8" sqref="H8:K8"/>
    </sheetView>
  </sheetViews>
  <sheetFormatPr defaultColWidth="9.00390625" defaultRowHeight="13.5"/>
  <cols>
    <col min="1" max="1" width="3.375" style="0" customWidth="1"/>
    <col min="2" max="3" width="8.625" style="0" customWidth="1"/>
    <col min="4" max="4" width="2.125" style="129" customWidth="1"/>
    <col min="5" max="7" width="1.75390625" style="129" customWidth="1"/>
    <col min="8" max="8" width="2.125" style="129" customWidth="1"/>
    <col min="9" max="11" width="1.75390625" style="129" customWidth="1"/>
    <col min="12" max="12" width="2.125" style="129" customWidth="1"/>
    <col min="13" max="15" width="1.75390625" style="129" customWidth="1"/>
    <col min="16" max="16" width="2.125" style="129" customWidth="1"/>
    <col min="17" max="21" width="1.875" style="129" customWidth="1"/>
    <col min="22" max="22" width="2.375" style="129" customWidth="1"/>
    <col min="23" max="25" width="2.125" style="129" customWidth="1"/>
    <col min="26" max="27" width="4.50390625" style="129" customWidth="1"/>
    <col min="28" max="48" width="4.50390625" style="0" customWidth="1"/>
  </cols>
  <sheetData>
    <row r="1" spans="1:52" ht="28.5">
      <c r="A1" s="28" t="s">
        <v>93</v>
      </c>
      <c r="D1" s="127" t="s">
        <v>62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2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33" ht="21" customHeight="1">
      <c r="A2" s="2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247"/>
      <c r="AC2" s="247"/>
      <c r="AD2" s="247"/>
      <c r="AE2" s="247"/>
      <c r="AF2" s="247"/>
      <c r="AG2" s="247"/>
    </row>
    <row r="3" spans="1:33" ht="21" customHeight="1">
      <c r="A3" s="9" t="s">
        <v>43</v>
      </c>
      <c r="B3" s="24" t="s">
        <v>96</v>
      </c>
      <c r="C3" s="66" t="s">
        <v>95</v>
      </c>
      <c r="D3" s="353" t="str">
        <f>LEFT(B4,3)</f>
        <v>高橋　</v>
      </c>
      <c r="E3" s="351"/>
      <c r="F3" s="351"/>
      <c r="G3" s="362"/>
      <c r="H3" s="351" t="str">
        <f>LEFT(B5,3)</f>
        <v>岩切　</v>
      </c>
      <c r="I3" s="351"/>
      <c r="J3" s="351"/>
      <c r="K3" s="362"/>
      <c r="L3" s="362" t="str">
        <f>LEFT(B6,3)</f>
        <v>坂口　</v>
      </c>
      <c r="M3" s="362"/>
      <c r="N3" s="362"/>
      <c r="O3" s="362"/>
      <c r="P3" s="419" t="s">
        <v>102</v>
      </c>
      <c r="Q3" s="419"/>
      <c r="R3" s="420" t="s">
        <v>1</v>
      </c>
      <c r="S3" s="421"/>
      <c r="T3" s="419" t="s">
        <v>103</v>
      </c>
      <c r="U3" s="41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7"/>
    </row>
    <row r="4" spans="1:33" ht="21" customHeight="1" thickBot="1">
      <c r="A4" s="2">
        <v>1</v>
      </c>
      <c r="B4" s="4" t="str">
        <f>IF(A4="","",VLOOKUP(A4,データ!$B$148:$D$165,2,FALSE))</f>
        <v>高橋　惇太</v>
      </c>
      <c r="C4" s="67" t="str">
        <f>IF(A4="","",VLOOKUP(A4,データ!$B$148:$D$165,3,FALSE))</f>
        <v>イワキリＪｒ</v>
      </c>
      <c r="D4" s="425"/>
      <c r="E4" s="423"/>
      <c r="F4" s="423"/>
      <c r="G4" s="424"/>
      <c r="H4" s="229" t="str">
        <f>IF(I4="","",IF(I4&gt;J4,"○","●"))</f>
        <v>○</v>
      </c>
      <c r="I4" s="133">
        <v>6</v>
      </c>
      <c r="J4" s="190">
        <v>1</v>
      </c>
      <c r="K4" s="190"/>
      <c r="L4" s="229" t="str">
        <f>IF(M4="","",IF(M4&gt;N4,"○","●"))</f>
        <v>○</v>
      </c>
      <c r="M4" s="133">
        <v>7</v>
      </c>
      <c r="N4" s="190">
        <v>6</v>
      </c>
      <c r="O4" s="190"/>
      <c r="P4" s="25">
        <f>IF(H4="","",COUNTIF(D4:O4,"○"))</f>
        <v>2</v>
      </c>
      <c r="Q4" s="23">
        <f>IF(H4="","",COUNTIF(D4:O4,"●"))</f>
        <v>0</v>
      </c>
      <c r="R4" s="417">
        <f>IF(I4="","",(I4+M4)/(I4+J4+M4+N4)+P4)</f>
        <v>2.65</v>
      </c>
      <c r="S4" s="418"/>
      <c r="T4" s="419">
        <f>IF(R4="","",RANK(R4,R4:S6))</f>
        <v>1</v>
      </c>
      <c r="U4" s="419"/>
      <c r="V4" s="313"/>
      <c r="W4" s="304"/>
      <c r="X4" s="304"/>
      <c r="Y4" s="304"/>
      <c r="Z4" s="324" t="str">
        <f>B4</f>
        <v>高橋　惇太</v>
      </c>
      <c r="AA4" s="318"/>
      <c r="AB4" s="296"/>
      <c r="AC4" s="128"/>
      <c r="AD4" s="10"/>
      <c r="AE4" s="10"/>
      <c r="AF4" s="10"/>
      <c r="AG4" s="247"/>
    </row>
    <row r="5" spans="1:33" ht="21" customHeight="1" thickTop="1">
      <c r="A5" s="2">
        <v>2</v>
      </c>
      <c r="B5" s="4" t="str">
        <f>IF(A5="","",VLOOKUP(A5,データ!$B$148:$D$165,2,FALSE))</f>
        <v>岩切　大智</v>
      </c>
      <c r="C5" s="67" t="str">
        <f>IF(A5="","",VLOOKUP(A5,データ!$B$148:$D$165,3,FALSE))</f>
        <v>清武Ｊｒ</v>
      </c>
      <c r="D5" s="230" t="str">
        <f>IF(H4="","",IF(H4="○","●","○"))</f>
        <v>●</v>
      </c>
      <c r="E5" s="25">
        <f>IF(J4="","",J4)</f>
        <v>1</v>
      </c>
      <c r="F5" s="23">
        <f>IF(I4="","",I4)</f>
        <v>6</v>
      </c>
      <c r="G5" s="41">
        <f>IF(K4="","",K4)</f>
      </c>
      <c r="H5" s="422"/>
      <c r="I5" s="423"/>
      <c r="J5" s="423"/>
      <c r="K5" s="424"/>
      <c r="L5" s="191" t="str">
        <f>IF(M5="","",IF(M5&gt;N5,"○","●"))</f>
        <v>●</v>
      </c>
      <c r="M5" s="25">
        <v>2</v>
      </c>
      <c r="N5" s="23">
        <v>6</v>
      </c>
      <c r="O5" s="23"/>
      <c r="P5" s="25">
        <f>IF(D5="","",COUNTIF(D5:O5,"○"))</f>
        <v>0</v>
      </c>
      <c r="Q5" s="23">
        <f>IF(D5="","",COUNTIF(D5:O5,"●"))</f>
        <v>2</v>
      </c>
      <c r="R5" s="417">
        <f>IF(E5="","",(E5+M5)/(E5+F5+M5+N5)+P5)</f>
        <v>0.2</v>
      </c>
      <c r="S5" s="418"/>
      <c r="T5" s="419">
        <f>IF(R5="","",RANK(R5,R4:S6))</f>
        <v>3</v>
      </c>
      <c r="U5" s="419"/>
      <c r="V5" s="10"/>
      <c r="W5" s="10"/>
      <c r="X5" s="10"/>
      <c r="Y5" s="10"/>
      <c r="Z5" s="13"/>
      <c r="AA5" s="13"/>
      <c r="AB5" s="238"/>
      <c r="AC5" s="128"/>
      <c r="AD5" s="10"/>
      <c r="AE5" s="10"/>
      <c r="AF5" s="10"/>
      <c r="AG5" s="247"/>
    </row>
    <row r="6" spans="1:33" ht="21" customHeight="1">
      <c r="A6" s="2">
        <v>3</v>
      </c>
      <c r="B6" s="4" t="str">
        <f>IF(A6="","",VLOOKUP(A6,データ!$B$148:$D$165,2,FALSE))</f>
        <v>坂口　遼河</v>
      </c>
      <c r="C6" s="67" t="str">
        <f>IF(A6="","",VLOOKUP(A6,データ!$B$148:$D$165,3,FALSE))</f>
        <v>飛江田Jr</v>
      </c>
      <c r="D6" s="230" t="str">
        <f>IF(L4="","",IF(L4="○","●","○"))</f>
        <v>●</v>
      </c>
      <c r="E6" s="25">
        <f>IF(N4="","",N4)</f>
        <v>6</v>
      </c>
      <c r="F6" s="23">
        <f>IF(M4="","",M4)</f>
        <v>7</v>
      </c>
      <c r="G6" s="41">
        <f>IF(O4="","",O4)</f>
      </c>
      <c r="H6" s="231" t="str">
        <f>IF(L5="","",IF(L5="○","●","○"))</f>
        <v>○</v>
      </c>
      <c r="I6" s="25">
        <f>IF(N5="","",N5)</f>
        <v>6</v>
      </c>
      <c r="J6" s="23">
        <f>IF(M5="","",M5)</f>
        <v>2</v>
      </c>
      <c r="K6" s="41">
        <f>IF(O5="","",O5)</f>
      </c>
      <c r="L6" s="422"/>
      <c r="M6" s="423"/>
      <c r="N6" s="423"/>
      <c r="O6" s="424"/>
      <c r="P6" s="25">
        <f>IF(D6="","",COUNTIF(D6:O6,"○"))</f>
        <v>1</v>
      </c>
      <c r="Q6" s="23">
        <f>IF(D6="","",COUNTIF(D6:O6,"●"))</f>
        <v>1</v>
      </c>
      <c r="R6" s="417">
        <f>IF(E6="","",(E6+I6)/(E6+F6+I6+J6)+P6)</f>
        <v>1.5714285714285714</v>
      </c>
      <c r="S6" s="418"/>
      <c r="T6" s="419">
        <f>IF(R6="","",RANK(R6,R4:S6))</f>
        <v>2</v>
      </c>
      <c r="U6" s="419"/>
      <c r="V6" s="10"/>
      <c r="W6" s="10"/>
      <c r="X6" s="10"/>
      <c r="Y6" s="10"/>
      <c r="Z6" s="13"/>
      <c r="AA6" s="13"/>
      <c r="AB6" s="238"/>
      <c r="AC6" s="128"/>
      <c r="AD6" s="10"/>
      <c r="AE6" s="10"/>
      <c r="AF6" s="10"/>
      <c r="AG6" s="247"/>
    </row>
    <row r="7" spans="1:33" ht="21" customHeight="1" thickBot="1">
      <c r="A7" s="7"/>
      <c r="B7" s="14"/>
      <c r="C7" s="14"/>
      <c r="D7" s="10"/>
      <c r="E7" s="10"/>
      <c r="F7" s="10"/>
      <c r="G7" s="10"/>
      <c r="H7" s="10"/>
      <c r="I7" s="12"/>
      <c r="J7" s="12"/>
      <c r="K7" s="12"/>
      <c r="L7" s="12"/>
      <c r="M7" s="426"/>
      <c r="N7" s="427"/>
      <c r="O7" s="427"/>
      <c r="P7" s="427"/>
      <c r="Q7" s="427"/>
      <c r="R7" s="428"/>
      <c r="S7" s="427"/>
      <c r="T7" s="427"/>
      <c r="U7" s="427"/>
      <c r="V7" s="10"/>
      <c r="W7" s="10"/>
      <c r="X7" s="10"/>
      <c r="Y7" s="10"/>
      <c r="Z7" s="12"/>
      <c r="AA7" s="12"/>
      <c r="AB7" s="239"/>
      <c r="AC7" s="322">
        <v>4</v>
      </c>
      <c r="AD7" s="12" t="str">
        <f>AB12</f>
        <v>中嶋　大介</v>
      </c>
      <c r="AE7" s="12"/>
      <c r="AF7" s="12"/>
      <c r="AG7" s="247"/>
    </row>
    <row r="8" spans="1:33" ht="21" customHeight="1" thickTop="1">
      <c r="A8" s="9" t="s">
        <v>35</v>
      </c>
      <c r="B8" s="24" t="s">
        <v>96</v>
      </c>
      <c r="C8" s="66" t="s">
        <v>95</v>
      </c>
      <c r="D8" s="353" t="str">
        <f>LEFT(B9,3)</f>
        <v>須　志</v>
      </c>
      <c r="E8" s="351"/>
      <c r="F8" s="351"/>
      <c r="G8" s="362"/>
      <c r="H8" s="351" t="str">
        <f>LEFT(B10,3)</f>
        <v>黒　川</v>
      </c>
      <c r="I8" s="351"/>
      <c r="J8" s="351"/>
      <c r="K8" s="362"/>
      <c r="L8" s="362" t="str">
        <f>LEFT(B11,3)</f>
        <v>遠山　</v>
      </c>
      <c r="M8" s="362"/>
      <c r="N8" s="362"/>
      <c r="O8" s="362"/>
      <c r="P8" s="419" t="s">
        <v>102</v>
      </c>
      <c r="Q8" s="419"/>
      <c r="R8" s="420" t="s">
        <v>1</v>
      </c>
      <c r="S8" s="421"/>
      <c r="T8" s="419" t="s">
        <v>103</v>
      </c>
      <c r="U8" s="419"/>
      <c r="V8" s="10"/>
      <c r="W8" s="10"/>
      <c r="X8" s="10"/>
      <c r="Y8" s="10"/>
      <c r="Z8" s="10"/>
      <c r="AA8" s="10"/>
      <c r="AB8" s="310"/>
      <c r="AC8" s="243">
        <v>6</v>
      </c>
      <c r="AD8" s="307"/>
      <c r="AE8" s="7"/>
      <c r="AF8" s="7"/>
      <c r="AG8" s="247"/>
    </row>
    <row r="9" spans="1:33" ht="21" customHeight="1" thickBot="1">
      <c r="A9" s="2">
        <v>4</v>
      </c>
      <c r="B9" s="4" t="str">
        <f>IF(A9="","",VLOOKUP(A9,データ!$B$148:$D$165,2,FALSE))</f>
        <v>須　志　田　　怜</v>
      </c>
      <c r="C9" s="67" t="str">
        <f>IF(A9="","",VLOOKUP(A9,データ!$B$148:$D$165,3,FALSE))</f>
        <v>日南ＴＣジュニア</v>
      </c>
      <c r="D9" s="425"/>
      <c r="E9" s="423"/>
      <c r="F9" s="423"/>
      <c r="G9" s="424"/>
      <c r="H9" s="229" t="str">
        <f>IF(I9="","",IF(I9&gt;J9,"○","●"))</f>
        <v>○</v>
      </c>
      <c r="I9" s="133">
        <v>6</v>
      </c>
      <c r="J9" s="190">
        <v>2</v>
      </c>
      <c r="K9" s="190"/>
      <c r="L9" s="229" t="str">
        <f>IF(M9="","",IF(M9&gt;N9,"○","●"))</f>
        <v>○</v>
      </c>
      <c r="M9" s="133">
        <v>6</v>
      </c>
      <c r="N9" s="190">
        <v>3</v>
      </c>
      <c r="O9" s="190"/>
      <c r="P9" s="25">
        <f>IF(H9="","",COUNTIF(D9:O9,"○"))</f>
        <v>2</v>
      </c>
      <c r="Q9" s="23">
        <f>IF(H9="","",COUNTIF(D9:O9,"●"))</f>
        <v>0</v>
      </c>
      <c r="R9" s="417">
        <f>IF(I9="","",(I9+M9)/(I9+J9+M9+N9)+P9)</f>
        <v>2.7058823529411766</v>
      </c>
      <c r="S9" s="418"/>
      <c r="T9" s="419">
        <f>IF(R9="","",RANK(R9,R9:S11))</f>
        <v>1</v>
      </c>
      <c r="U9" s="419"/>
      <c r="V9" s="304"/>
      <c r="W9" s="304"/>
      <c r="X9" s="304"/>
      <c r="Y9" s="304"/>
      <c r="Z9" s="324" t="str">
        <f>B9</f>
        <v>須　志　田　　怜</v>
      </c>
      <c r="AA9" s="13"/>
      <c r="AB9" s="311"/>
      <c r="AC9" s="295"/>
      <c r="AD9" s="125"/>
      <c r="AE9" s="128"/>
      <c r="AF9" s="128"/>
      <c r="AG9" s="247"/>
    </row>
    <row r="10" spans="1:33" ht="21" customHeight="1" thickTop="1">
      <c r="A10" s="2">
        <v>5</v>
      </c>
      <c r="B10" s="4" t="str">
        <f>IF(A10="","",VLOOKUP(A10,データ!$B$148:$D$165,2,FALSE))</f>
        <v>黒　川　祐　介</v>
      </c>
      <c r="C10" s="67" t="str">
        <f>IF(A10="","",VLOOKUP(A10,データ!$B$148:$D$165,3,FALSE))</f>
        <v>日南ＴＣジュニア</v>
      </c>
      <c r="D10" s="230" t="str">
        <f>IF(H9="","",IF(H9="○","●","○"))</f>
        <v>●</v>
      </c>
      <c r="E10" s="25">
        <f>IF(J9="","",J9)</f>
        <v>2</v>
      </c>
      <c r="F10" s="23">
        <f>IF(I9="","",I9)</f>
        <v>6</v>
      </c>
      <c r="G10" s="41">
        <f>IF(K9="","",K9)</f>
      </c>
      <c r="H10" s="422"/>
      <c r="I10" s="423"/>
      <c r="J10" s="423"/>
      <c r="K10" s="424"/>
      <c r="L10" s="191" t="str">
        <f>IF(M10="","",IF(M10&gt;N10,"○","●"))</f>
        <v>○</v>
      </c>
      <c r="M10" s="25">
        <v>6</v>
      </c>
      <c r="N10" s="23">
        <v>4</v>
      </c>
      <c r="O10" s="23"/>
      <c r="P10" s="25">
        <f>IF(D10="","",COUNTIF(D10:O10,"○"))</f>
        <v>1</v>
      </c>
      <c r="Q10" s="23">
        <f>IF(D10="","",COUNTIF(D10:O10,"●"))</f>
        <v>1</v>
      </c>
      <c r="R10" s="417">
        <f>IF(E10="","",(E10+M10)/(E10+F10+M10+N10)+P10)</f>
        <v>1.4444444444444444</v>
      </c>
      <c r="S10" s="418"/>
      <c r="T10" s="419">
        <f>IF(R10="","",RANK(R10,R9:S11))</f>
        <v>2</v>
      </c>
      <c r="U10" s="419"/>
      <c r="V10" s="39"/>
      <c r="W10" s="39"/>
      <c r="X10" s="39"/>
      <c r="Y10" s="39"/>
      <c r="Z10" s="244"/>
      <c r="AA10" s="13"/>
      <c r="AB10" s="311"/>
      <c r="AC10" s="10"/>
      <c r="AD10" s="125"/>
      <c r="AE10" s="128"/>
      <c r="AF10" s="128"/>
      <c r="AG10" s="247"/>
    </row>
    <row r="11" spans="1:33" ht="21" customHeight="1" thickBot="1">
      <c r="A11" s="2">
        <v>6</v>
      </c>
      <c r="B11" s="4" t="str">
        <f>IF(A11="","",VLOOKUP(A11,データ!$B$148:$D$165,2,FALSE))</f>
        <v>遠山　周衛</v>
      </c>
      <c r="C11" s="67" t="str">
        <f>IF(A11="","",VLOOKUP(A11,データ!$B$148:$D$165,3,FALSE))</f>
        <v>新富Ｊｒ</v>
      </c>
      <c r="D11" s="230" t="str">
        <f>IF(L9="","",IF(L9="○","●","○"))</f>
        <v>●</v>
      </c>
      <c r="E11" s="25">
        <f>IF(N9="","",N9)</f>
        <v>3</v>
      </c>
      <c r="F11" s="23">
        <f>IF(M9="","",M9)</f>
        <v>6</v>
      </c>
      <c r="G11" s="41">
        <f>IF(O9="","",O9)</f>
      </c>
      <c r="H11" s="231" t="str">
        <f>IF(L10="","",IF(L10="○","●","○"))</f>
        <v>●</v>
      </c>
      <c r="I11" s="25">
        <f>IF(N10="","",N10)</f>
        <v>4</v>
      </c>
      <c r="J11" s="23">
        <f>IF(M10="","",M10)</f>
        <v>6</v>
      </c>
      <c r="K11" s="41">
        <f>IF(O10="","",O10)</f>
      </c>
      <c r="L11" s="422"/>
      <c r="M11" s="423"/>
      <c r="N11" s="423"/>
      <c r="O11" s="424"/>
      <c r="P11" s="25">
        <f>IF(D11="","",COUNTIF(D11:O11,"○"))</f>
        <v>0</v>
      </c>
      <c r="Q11" s="23">
        <f>IF(D11="","",COUNTIF(D11:O11,"●"))</f>
        <v>2</v>
      </c>
      <c r="R11" s="417">
        <f>IF(E11="","",(E11+I11)/(E11+F11+I11+J11)+P11)</f>
        <v>0.3684210526315789</v>
      </c>
      <c r="S11" s="418"/>
      <c r="T11" s="419">
        <f>IF(R11="","",RANK(R11,R9:S11))</f>
        <v>3</v>
      </c>
      <c r="U11" s="419"/>
      <c r="V11" s="10"/>
      <c r="W11" s="10"/>
      <c r="X11" s="10"/>
      <c r="Y11" s="10"/>
      <c r="Z11" s="245"/>
      <c r="AA11" s="322">
        <v>4</v>
      </c>
      <c r="AB11" s="312"/>
      <c r="AC11" s="10"/>
      <c r="AD11" s="125"/>
      <c r="AE11" s="7"/>
      <c r="AF11" s="7"/>
      <c r="AG11" s="247"/>
    </row>
    <row r="12" spans="1:33" ht="21" customHeight="1" thickTop="1">
      <c r="A12" s="7"/>
      <c r="B12" s="5"/>
      <c r="C12" s="5"/>
      <c r="D12" s="10"/>
      <c r="E12" s="10"/>
      <c r="F12" s="10"/>
      <c r="G12" s="10"/>
      <c r="H12" s="10"/>
      <c r="I12" s="12"/>
      <c r="J12" s="12"/>
      <c r="K12" s="12"/>
      <c r="L12" s="12"/>
      <c r="M12" s="426"/>
      <c r="N12" s="427"/>
      <c r="O12" s="427"/>
      <c r="P12" s="427"/>
      <c r="Q12" s="427"/>
      <c r="R12" s="428"/>
      <c r="S12" s="427"/>
      <c r="T12" s="427"/>
      <c r="U12" s="427"/>
      <c r="V12" s="10"/>
      <c r="W12" s="10"/>
      <c r="X12" s="10"/>
      <c r="Y12" s="10"/>
      <c r="Z12" s="310"/>
      <c r="AA12" s="243">
        <v>6</v>
      </c>
      <c r="AB12" s="317" t="str">
        <f>Z14</f>
        <v>中嶋　大介</v>
      </c>
      <c r="AC12" s="12"/>
      <c r="AD12" s="239"/>
      <c r="AE12" s="12"/>
      <c r="AF12" s="12"/>
      <c r="AG12" s="247"/>
    </row>
    <row r="13" spans="1:33" ht="21" customHeight="1">
      <c r="A13" s="9" t="s">
        <v>42</v>
      </c>
      <c r="B13" s="24" t="s">
        <v>96</v>
      </c>
      <c r="C13" s="66" t="s">
        <v>95</v>
      </c>
      <c r="D13" s="353" t="str">
        <f>LEFT(B14,3)</f>
        <v>中嶋　</v>
      </c>
      <c r="E13" s="351"/>
      <c r="F13" s="351"/>
      <c r="G13" s="362"/>
      <c r="H13" s="351" t="str">
        <f>LEFT(B15,3)</f>
        <v>伊東啓</v>
      </c>
      <c r="I13" s="351"/>
      <c r="J13" s="351"/>
      <c r="K13" s="362"/>
      <c r="L13" s="362" t="str">
        <f>LEFT(B16,3)</f>
        <v>蛯　原</v>
      </c>
      <c r="M13" s="362"/>
      <c r="N13" s="362"/>
      <c r="O13" s="362"/>
      <c r="P13" s="419" t="s">
        <v>102</v>
      </c>
      <c r="Q13" s="419"/>
      <c r="R13" s="420" t="s">
        <v>1</v>
      </c>
      <c r="S13" s="421"/>
      <c r="T13" s="419" t="s">
        <v>103</v>
      </c>
      <c r="U13" s="419"/>
      <c r="V13" s="10"/>
      <c r="W13" s="10"/>
      <c r="X13" s="10"/>
      <c r="Y13" s="10"/>
      <c r="Z13" s="310"/>
      <c r="AA13" s="10"/>
      <c r="AB13" s="10"/>
      <c r="AC13" s="10"/>
      <c r="AD13" s="125"/>
      <c r="AE13" s="7"/>
      <c r="AF13" s="7"/>
      <c r="AG13" s="247"/>
    </row>
    <row r="14" spans="1:33" ht="21" customHeight="1" thickBot="1">
      <c r="A14" s="2">
        <v>7</v>
      </c>
      <c r="B14" s="4" t="str">
        <f>IF(A14="","",VLOOKUP(A14,データ!$B$148:$D$165,2,FALSE))</f>
        <v>中嶋　大介</v>
      </c>
      <c r="C14" s="67" t="str">
        <f>IF(A14="","",VLOOKUP(A14,データ!$B$148:$D$165,3,FALSE))</f>
        <v>小林Ｊｒ</v>
      </c>
      <c r="D14" s="425"/>
      <c r="E14" s="423"/>
      <c r="F14" s="423"/>
      <c r="G14" s="424"/>
      <c r="H14" s="229" t="str">
        <f>IF(I14="","",IF(I14&gt;J14,"○","●"))</f>
        <v>○</v>
      </c>
      <c r="I14" s="133">
        <v>7</v>
      </c>
      <c r="J14" s="190">
        <v>6</v>
      </c>
      <c r="K14" s="190"/>
      <c r="L14" s="229" t="str">
        <f>IF(M14="","",IF(M14&gt;N14,"○","●"))</f>
        <v>○</v>
      </c>
      <c r="M14" s="133">
        <v>6</v>
      </c>
      <c r="N14" s="190">
        <v>0</v>
      </c>
      <c r="O14" s="190"/>
      <c r="P14" s="25">
        <f>IF(H14="","",COUNTIF(D14:O14,"○"))</f>
        <v>2</v>
      </c>
      <c r="Q14" s="23">
        <f>IF(H14="","",COUNTIF(D14:O14,"●"))</f>
        <v>0</v>
      </c>
      <c r="R14" s="417">
        <f>IF(I14="","",(I14+M14)/(I14+J14+M14+N14)+P14)</f>
        <v>2.6842105263157894</v>
      </c>
      <c r="S14" s="418"/>
      <c r="T14" s="419">
        <f>IF(R14="","",RANK(R14,R14:S16))</f>
        <v>1</v>
      </c>
      <c r="U14" s="419"/>
      <c r="V14" s="304"/>
      <c r="W14" s="304"/>
      <c r="X14" s="304"/>
      <c r="Y14" s="304"/>
      <c r="Z14" s="323" t="str">
        <f>B14</f>
        <v>中嶋　大介</v>
      </c>
      <c r="AA14" s="13"/>
      <c r="AB14" s="11"/>
      <c r="AC14" s="10"/>
      <c r="AD14" s="125"/>
      <c r="AE14" s="299">
        <v>2</v>
      </c>
      <c r="AF14" s="12"/>
      <c r="AG14" s="247"/>
    </row>
    <row r="15" spans="1:33" ht="21" customHeight="1" thickTop="1">
      <c r="A15" s="2">
        <v>8</v>
      </c>
      <c r="B15" s="4" t="str">
        <f>IF(A15="","",VLOOKUP(A15,データ!$B$148:$D$165,2,FALSE))</f>
        <v>伊東啓輔</v>
      </c>
      <c r="C15" s="67" t="str">
        <f>IF(A15="","",VLOOKUP(A15,データ!$B$148:$D$165,3,FALSE))</f>
        <v>サンタハウス</v>
      </c>
      <c r="D15" s="230" t="str">
        <f>IF(H14="","",IF(H14="○","●","○"))</f>
        <v>●</v>
      </c>
      <c r="E15" s="25">
        <f>IF(J14="","",J14)</f>
        <v>6</v>
      </c>
      <c r="F15" s="23">
        <f>IF(I14="","",I14)</f>
        <v>7</v>
      </c>
      <c r="G15" s="41">
        <f>IF(K14="","",K14)</f>
      </c>
      <c r="H15" s="422"/>
      <c r="I15" s="423"/>
      <c r="J15" s="423"/>
      <c r="K15" s="424"/>
      <c r="L15" s="191" t="str">
        <f>IF(M15="","",IF(M15&gt;N15,"○","●"))</f>
        <v>○</v>
      </c>
      <c r="M15" s="25">
        <v>6</v>
      </c>
      <c r="N15" s="23">
        <v>3</v>
      </c>
      <c r="O15" s="23"/>
      <c r="P15" s="25">
        <f>IF(D15="","",COUNTIF(D15:O15,"○"))</f>
        <v>1</v>
      </c>
      <c r="Q15" s="23">
        <f>IF(D15="","",COUNTIF(D15:O15,"●"))</f>
        <v>1</v>
      </c>
      <c r="R15" s="417">
        <f>IF(E15="","",(E15+M15)/(E15+F15+M15+N15)+P15)</f>
        <v>1.5454545454545454</v>
      </c>
      <c r="S15" s="418"/>
      <c r="T15" s="419">
        <f>IF(R15="","",RANK(R15,R14:S16))</f>
        <v>2</v>
      </c>
      <c r="U15" s="419"/>
      <c r="V15" s="10"/>
      <c r="W15" s="10"/>
      <c r="X15" s="10"/>
      <c r="Y15" s="10"/>
      <c r="Z15" s="13"/>
      <c r="AA15" s="13"/>
      <c r="AB15" s="11"/>
      <c r="AC15" s="10"/>
      <c r="AD15" s="10"/>
      <c r="AE15" s="326">
        <v>6</v>
      </c>
      <c r="AF15" s="327" t="str">
        <f>AD22</f>
        <v>赤木伊吹</v>
      </c>
      <c r="AG15" s="247"/>
    </row>
    <row r="16" spans="1:33" ht="21" customHeight="1">
      <c r="A16" s="2">
        <v>9</v>
      </c>
      <c r="B16" s="4" t="str">
        <f>IF(A16="","",VLOOKUP(A16,データ!$B$148:$D$165,2,FALSE))</f>
        <v>蛯　原　悠　介</v>
      </c>
      <c r="C16" s="67" t="str">
        <f>IF(A16="","",VLOOKUP(A16,データ!$B$148:$D$165,3,FALSE))</f>
        <v>日南ＴＣジュニア</v>
      </c>
      <c r="D16" s="230" t="str">
        <f>IF(L14="","",IF(L14="○","●","○"))</f>
        <v>●</v>
      </c>
      <c r="E16" s="25">
        <f>IF(N14="","",N14)</f>
        <v>0</v>
      </c>
      <c r="F16" s="23">
        <f>IF(M14="","",M14)</f>
        <v>6</v>
      </c>
      <c r="G16" s="41">
        <f>IF(O14="","",O14)</f>
      </c>
      <c r="H16" s="231" t="str">
        <f>IF(L15="","",IF(L15="○","●","○"))</f>
        <v>●</v>
      </c>
      <c r="I16" s="25">
        <f>IF(N15="","",N15)</f>
        <v>3</v>
      </c>
      <c r="J16" s="23">
        <f>IF(M15="","",M15)</f>
        <v>6</v>
      </c>
      <c r="K16" s="41">
        <f>IF(O15="","",O15)</f>
      </c>
      <c r="L16" s="422"/>
      <c r="M16" s="423"/>
      <c r="N16" s="423"/>
      <c r="O16" s="424"/>
      <c r="P16" s="25">
        <f>IF(D16="","",COUNTIF(D16:O16,"○"))</f>
        <v>0</v>
      </c>
      <c r="Q16" s="23">
        <f>IF(D16="","",COUNTIF(D16:O16,"●"))</f>
        <v>2</v>
      </c>
      <c r="R16" s="417">
        <f>IF(E16="","",(E16+I16)/(E16+F16+I16+J16)+P16)</f>
        <v>0.2</v>
      </c>
      <c r="S16" s="418"/>
      <c r="T16" s="419">
        <f>IF(R16="","",RANK(R16,R14:S16))</f>
        <v>3</v>
      </c>
      <c r="U16" s="419"/>
      <c r="V16" s="10"/>
      <c r="W16" s="10"/>
      <c r="X16" s="10"/>
      <c r="Y16" s="10"/>
      <c r="Z16" s="13"/>
      <c r="AA16" s="13"/>
      <c r="AB16" s="11"/>
      <c r="AC16" s="10"/>
      <c r="AD16" s="10"/>
      <c r="AE16" s="319"/>
      <c r="AF16" s="128"/>
      <c r="AG16" s="247"/>
    </row>
    <row r="17" spans="1:33" ht="21" customHeight="1">
      <c r="A17" s="7"/>
      <c r="B17" s="5"/>
      <c r="C17" s="5"/>
      <c r="D17" s="232"/>
      <c r="E17" s="10"/>
      <c r="F17" s="10"/>
      <c r="G17" s="232"/>
      <c r="H17" s="10"/>
      <c r="I17" s="12"/>
      <c r="J17" s="12"/>
      <c r="K17" s="12"/>
      <c r="L17" s="12"/>
      <c r="M17" s="12"/>
      <c r="Q17" s="426"/>
      <c r="R17" s="426"/>
      <c r="S17" s="426"/>
      <c r="T17" s="426"/>
      <c r="U17" s="426"/>
      <c r="V17" s="429"/>
      <c r="W17" s="426"/>
      <c r="X17" s="426"/>
      <c r="Y17" s="426"/>
      <c r="Z17" s="13"/>
      <c r="AA17" s="13"/>
      <c r="AB17" s="11"/>
      <c r="AC17" s="12"/>
      <c r="AD17" s="12"/>
      <c r="AE17" s="320"/>
      <c r="AF17" s="12"/>
      <c r="AG17" s="247"/>
    </row>
    <row r="18" spans="1:33" ht="21" customHeight="1">
      <c r="A18" s="9" t="s">
        <v>41</v>
      </c>
      <c r="B18" s="24" t="s">
        <v>96</v>
      </c>
      <c r="C18" s="66" t="s">
        <v>95</v>
      </c>
      <c r="D18" s="353" t="str">
        <f>LEFT(B19,3)</f>
        <v>谷川　</v>
      </c>
      <c r="E18" s="351"/>
      <c r="F18" s="351"/>
      <c r="G18" s="362"/>
      <c r="H18" s="350" t="str">
        <f>LEFT(B20,3)</f>
        <v>中村　</v>
      </c>
      <c r="I18" s="409"/>
      <c r="J18" s="409"/>
      <c r="K18" s="351"/>
      <c r="L18" s="362" t="str">
        <f>LEFT(B21,3)</f>
        <v>吉嶺　</v>
      </c>
      <c r="M18" s="362"/>
      <c r="N18" s="362"/>
      <c r="O18" s="362"/>
      <c r="P18" s="419" t="s">
        <v>102</v>
      </c>
      <c r="Q18" s="419"/>
      <c r="R18" s="420" t="s">
        <v>1</v>
      </c>
      <c r="S18" s="421"/>
      <c r="T18" s="419" t="s">
        <v>103</v>
      </c>
      <c r="U18" s="419"/>
      <c r="V18" s="10"/>
      <c r="W18" s="10"/>
      <c r="X18" s="10"/>
      <c r="Y18" s="10"/>
      <c r="Z18" s="13"/>
      <c r="AA18" s="13"/>
      <c r="AB18" s="11"/>
      <c r="AC18" s="10"/>
      <c r="AD18" s="10"/>
      <c r="AE18" s="319"/>
      <c r="AF18" s="128"/>
      <c r="AG18" s="247"/>
    </row>
    <row r="19" spans="1:33" ht="21" customHeight="1" thickBot="1">
      <c r="A19" s="2">
        <v>13</v>
      </c>
      <c r="B19" s="4" t="str">
        <f>IF(A19="","",VLOOKUP(A19,データ!$B$148:$D$165,2,FALSE))</f>
        <v>谷川　佑希</v>
      </c>
      <c r="C19" s="67" t="str">
        <f>IF(A19="","",VLOOKUP(A19,データ!$B$148:$D$165,3,FALSE))</f>
        <v>新富Ｊｒ</v>
      </c>
      <c r="D19" s="425"/>
      <c r="E19" s="423"/>
      <c r="F19" s="423"/>
      <c r="G19" s="424"/>
      <c r="H19" s="229" t="str">
        <f>IF(I19="","",IF(I19&gt;J19,"○","●"))</f>
        <v>●</v>
      </c>
      <c r="I19" s="133">
        <v>4</v>
      </c>
      <c r="J19" s="190">
        <v>6</v>
      </c>
      <c r="K19" s="190"/>
      <c r="L19" s="229" t="str">
        <f>IF(M19="","",IF(M19&gt;N19,"○","●"))</f>
        <v>○</v>
      </c>
      <c r="M19" s="133">
        <v>6</v>
      </c>
      <c r="N19" s="190">
        <v>2</v>
      </c>
      <c r="O19" s="190"/>
      <c r="P19" s="25">
        <f>IF(H19="","",COUNTIF(D19:O19,"○"))</f>
        <v>1</v>
      </c>
      <c r="Q19" s="23">
        <f>IF(H19="","",COUNTIF(D19:O19,"●"))</f>
        <v>1</v>
      </c>
      <c r="R19" s="417">
        <f>IF(I19="","",(I19+M19)/(I19+J19+M19+N19)+P19)</f>
        <v>1.5555555555555556</v>
      </c>
      <c r="S19" s="418"/>
      <c r="T19" s="419">
        <f>IF(R19="","",RANK(R19,R19:S21))</f>
        <v>2</v>
      </c>
      <c r="U19" s="419"/>
      <c r="V19" s="305"/>
      <c r="W19" s="306"/>
      <c r="X19" s="304"/>
      <c r="Y19" s="304"/>
      <c r="Z19" s="296"/>
      <c r="AA19" s="304" t="str">
        <f>B20</f>
        <v>中村　　瑛</v>
      </c>
      <c r="AB19" s="296"/>
      <c r="AC19" s="10"/>
      <c r="AD19" s="10"/>
      <c r="AE19" s="319"/>
      <c r="AF19" s="128"/>
      <c r="AG19" s="247"/>
    </row>
    <row r="20" spans="1:33" ht="21" customHeight="1" thickTop="1">
      <c r="A20" s="2">
        <v>14</v>
      </c>
      <c r="B20" s="4" t="str">
        <f>IF(A20="","",VLOOKUP(A20,データ!$B$148:$D$165,2,FALSE))</f>
        <v>中村　　瑛</v>
      </c>
      <c r="C20" s="67" t="str">
        <f>IF(A20="","",VLOOKUP(A20,データ!$B$148:$D$165,3,FALSE))</f>
        <v>日南ＴＣジュニア</v>
      </c>
      <c r="D20" s="230" t="str">
        <f>IF(H19="","",IF(H19="○","●","○"))</f>
        <v>○</v>
      </c>
      <c r="E20" s="25">
        <f>IF(J19="","",J19)</f>
        <v>6</v>
      </c>
      <c r="F20" s="23">
        <f>IF(I19="","",I19)</f>
        <v>4</v>
      </c>
      <c r="G20" s="41">
        <f>IF(K19="","",K19)</f>
      </c>
      <c r="H20" s="422"/>
      <c r="I20" s="423"/>
      <c r="J20" s="423"/>
      <c r="K20" s="424"/>
      <c r="L20" s="191" t="str">
        <f>IF(M20="","",IF(M20&gt;N20,"○","●"))</f>
        <v>○</v>
      </c>
      <c r="M20" s="25">
        <v>6</v>
      </c>
      <c r="N20" s="23">
        <v>0</v>
      </c>
      <c r="O20" s="23"/>
      <c r="P20" s="25">
        <f>IF(D20="","",COUNTIF(D20:O20,"○"))</f>
        <v>2</v>
      </c>
      <c r="Q20" s="23">
        <f>IF(D20="","",COUNTIF(D20:O20,"●"))</f>
        <v>0</v>
      </c>
      <c r="R20" s="417">
        <f>IF(E20="","",(E20+M20)/(E20+F20+M20+N20)+P20)</f>
        <v>2.75</v>
      </c>
      <c r="S20" s="418"/>
      <c r="T20" s="419">
        <f>IF(R20="","",RANK(R20,R19:S21))</f>
        <v>1</v>
      </c>
      <c r="U20" s="419"/>
      <c r="V20" s="10"/>
      <c r="W20" s="10"/>
      <c r="X20" s="10"/>
      <c r="Y20" s="10"/>
      <c r="Z20" s="13"/>
      <c r="AA20" s="13"/>
      <c r="AB20" s="238"/>
      <c r="AC20" s="10"/>
      <c r="AD20" s="10"/>
      <c r="AE20" s="321"/>
      <c r="AF20" s="7"/>
      <c r="AG20" s="247"/>
    </row>
    <row r="21" spans="1:33" ht="21" customHeight="1" thickBot="1">
      <c r="A21" s="2">
        <v>15</v>
      </c>
      <c r="B21" s="4" t="str">
        <f>IF(A21="","",VLOOKUP(A21,データ!$B$148:$D$165,2,FALSE))</f>
        <v>吉嶺　怜馬</v>
      </c>
      <c r="C21" s="67" t="str">
        <f>IF(A21="","",VLOOKUP(A21,データ!$B$148:$D$165,3,FALSE))</f>
        <v>小林Ｊｒ</v>
      </c>
      <c r="D21" s="230" t="str">
        <f>IF(L19="","",IF(L19="○","●","○"))</f>
        <v>●</v>
      </c>
      <c r="E21" s="25">
        <f>IF(N19="","",N19)</f>
        <v>2</v>
      </c>
      <c r="F21" s="23">
        <f>IF(M19="","",M19)</f>
        <v>6</v>
      </c>
      <c r="G21" s="41">
        <f>IF(O19="","",O19)</f>
      </c>
      <c r="H21" s="231" t="str">
        <f>IF(L20="","",IF(L20="○","●","○"))</f>
        <v>●</v>
      </c>
      <c r="I21" s="25">
        <f>IF(N20="","",N20)</f>
        <v>0</v>
      </c>
      <c r="J21" s="23">
        <f>IF(M20="","",M20)</f>
        <v>6</v>
      </c>
      <c r="K21" s="41">
        <f>IF(O20="","",O20)</f>
      </c>
      <c r="L21" s="422"/>
      <c r="M21" s="423"/>
      <c r="N21" s="423"/>
      <c r="O21" s="424"/>
      <c r="P21" s="25">
        <f>IF(D21="","",COUNTIF(D21:O21,"○"))</f>
        <v>0</v>
      </c>
      <c r="Q21" s="23">
        <f>IF(D21="","",COUNTIF(D21:O21,"●"))</f>
        <v>2</v>
      </c>
      <c r="R21" s="417">
        <f>IF(E21="","",(E21+I21)/(E21+F21+I21+J21)+P21)</f>
        <v>0.14285714285714285</v>
      </c>
      <c r="S21" s="418"/>
      <c r="T21" s="419">
        <f>IF(R21="","",RANK(R21,R19:S21))</f>
        <v>3</v>
      </c>
      <c r="U21" s="419"/>
      <c r="V21" s="10"/>
      <c r="W21" s="10"/>
      <c r="X21" s="10"/>
      <c r="Y21" s="10"/>
      <c r="Z21" s="13"/>
      <c r="AA21" s="13"/>
      <c r="AB21" s="238"/>
      <c r="AC21" s="299">
        <v>0</v>
      </c>
      <c r="AD21" s="10"/>
      <c r="AE21" s="321"/>
      <c r="AF21" s="7"/>
      <c r="AG21" s="247"/>
    </row>
    <row r="22" spans="1:33" ht="21" customHeight="1" thickTop="1">
      <c r="A22" s="18"/>
      <c r="B22" s="5"/>
      <c r="C22" s="5"/>
      <c r="D22" s="10"/>
      <c r="E22" s="10"/>
      <c r="F22" s="10"/>
      <c r="G22" s="10"/>
      <c r="H22" s="10"/>
      <c r="I22" s="12"/>
      <c r="J22" s="12"/>
      <c r="K22" s="12"/>
      <c r="L22" s="12"/>
      <c r="M22" s="426"/>
      <c r="N22" s="427"/>
      <c r="O22" s="427"/>
      <c r="P22" s="427"/>
      <c r="Q22" s="427"/>
      <c r="R22" s="428"/>
      <c r="S22" s="427"/>
      <c r="T22" s="427"/>
      <c r="U22" s="427"/>
      <c r="V22" s="10"/>
      <c r="W22" s="10"/>
      <c r="X22" s="10"/>
      <c r="Y22" s="10"/>
      <c r="Z22" s="10"/>
      <c r="AA22" s="10"/>
      <c r="AB22" s="10"/>
      <c r="AC22" s="300">
        <v>6</v>
      </c>
      <c r="AD22" s="325" t="str">
        <f>AA24</f>
        <v>赤木伊吹</v>
      </c>
      <c r="AE22" s="7"/>
      <c r="AF22" s="7"/>
      <c r="AG22" s="247"/>
    </row>
    <row r="23" spans="1:33" ht="21" customHeight="1">
      <c r="A23" s="36" t="s">
        <v>433</v>
      </c>
      <c r="B23" s="16" t="s">
        <v>86</v>
      </c>
      <c r="C23" s="68" t="s">
        <v>0</v>
      </c>
      <c r="D23" s="353" t="str">
        <f>LEFT(B24,3)</f>
        <v>赤木伊</v>
      </c>
      <c r="E23" s="351"/>
      <c r="F23" s="351"/>
      <c r="G23" s="362"/>
      <c r="H23" s="351" t="str">
        <f>LEFT(B25,3)</f>
        <v>高　橋</v>
      </c>
      <c r="I23" s="351"/>
      <c r="J23" s="351"/>
      <c r="K23" s="362"/>
      <c r="L23" s="362" t="str">
        <f>LEFT(B26,3)</f>
        <v>宮本　</v>
      </c>
      <c r="M23" s="362"/>
      <c r="N23" s="362"/>
      <c r="O23" s="362"/>
      <c r="P23" s="350" t="str">
        <f>LEFT(B27,3)</f>
        <v>久門　</v>
      </c>
      <c r="Q23" s="409"/>
      <c r="R23" s="409"/>
      <c r="S23" s="351"/>
      <c r="T23" s="419" t="s">
        <v>102</v>
      </c>
      <c r="U23" s="419"/>
      <c r="V23" s="420" t="s">
        <v>1</v>
      </c>
      <c r="W23" s="421"/>
      <c r="X23" s="419" t="s">
        <v>103</v>
      </c>
      <c r="Y23" s="419"/>
      <c r="Z23" s="13"/>
      <c r="AA23" s="13"/>
      <c r="AB23" s="11"/>
      <c r="AC23" s="295"/>
      <c r="AD23" s="10"/>
      <c r="AE23" s="128"/>
      <c r="AF23" s="128"/>
      <c r="AG23" s="247"/>
    </row>
    <row r="24" spans="1:33" ht="21" customHeight="1" thickBot="1">
      <c r="A24" s="19">
        <v>16</v>
      </c>
      <c r="B24" s="3" t="str">
        <f>IF(A24="","",VLOOKUP(A24,データ!$B$148:$D$165,2,FALSE))</f>
        <v>赤木伊吹</v>
      </c>
      <c r="C24" s="149" t="str">
        <f>IF(A24="","",VLOOKUP(A24,データ!$B$148:$D$165,3,FALSE))</f>
        <v>サンタハウス</v>
      </c>
      <c r="D24" s="439"/>
      <c r="E24" s="437"/>
      <c r="F24" s="437"/>
      <c r="G24" s="438"/>
      <c r="H24" s="22" t="str">
        <f>IF(I24="","",IF(I24&gt;J24,"○","●"))</f>
        <v>○</v>
      </c>
      <c r="I24" s="133">
        <v>6</v>
      </c>
      <c r="J24" s="190">
        <v>0</v>
      </c>
      <c r="K24" s="22"/>
      <c r="L24" s="22" t="str">
        <f>IF(M24="","",IF(M24&gt;N24,"○","●"))</f>
        <v>○</v>
      </c>
      <c r="M24" s="133">
        <v>6</v>
      </c>
      <c r="N24" s="190">
        <v>2</v>
      </c>
      <c r="O24" s="22"/>
      <c r="P24" s="22" t="str">
        <f>IF(Q24="","",IF(Q24&gt;R24,"○","●"))</f>
        <v>○</v>
      </c>
      <c r="Q24" s="133">
        <v>6</v>
      </c>
      <c r="R24" s="190">
        <v>0</v>
      </c>
      <c r="S24" s="22"/>
      <c r="T24" s="133">
        <f>IF(H24="","",COUNTIF(D24:S24,"○"))</f>
        <v>3</v>
      </c>
      <c r="U24" s="190">
        <f>IF(H24="","",COUNTIF(D24:S24,"●"))</f>
        <v>0</v>
      </c>
      <c r="V24" s="434">
        <f>IF(I24="","",(I24+M24+Q24)/(I24+J24+M24+N24+Q24+R24)+T24)</f>
        <v>3.9</v>
      </c>
      <c r="W24" s="435"/>
      <c r="X24" s="430">
        <f>IF(V24="","",RANK(V24,V24:W27))</f>
        <v>1</v>
      </c>
      <c r="Y24" s="431"/>
      <c r="Z24" s="296"/>
      <c r="AA24" s="304" t="str">
        <f>B24</f>
        <v>赤木伊吹</v>
      </c>
      <c r="AB24" s="296"/>
      <c r="AC24" s="295"/>
      <c r="AD24" s="10"/>
      <c r="AE24" s="128"/>
      <c r="AF24" s="128"/>
      <c r="AG24" s="247"/>
    </row>
    <row r="25" spans="1:33" ht="21" customHeight="1" thickTop="1">
      <c r="A25" s="19">
        <v>17</v>
      </c>
      <c r="B25" s="3" t="str">
        <f>IF(A25="","",VLOOKUP(A25,データ!$B$148:$D$165,2,FALSE))</f>
        <v>高　橋　流　星</v>
      </c>
      <c r="C25" s="149" t="str">
        <f>IF(A25="","",VLOOKUP(A25,データ!$B$148:$D$165,3,FALSE))</f>
        <v>日南ＴＣジュニア</v>
      </c>
      <c r="D25" s="226" t="str">
        <f>IF(H24="","",IF(H24="○","●","○"))</f>
        <v>●</v>
      </c>
      <c r="E25" s="133">
        <f>IF(J24="","",J24)</f>
        <v>0</v>
      </c>
      <c r="F25" s="190">
        <f>IF(I24="","",I24)</f>
        <v>6</v>
      </c>
      <c r="G25" s="22">
        <f>IF(K24="","",K24)</f>
      </c>
      <c r="H25" s="436"/>
      <c r="I25" s="437"/>
      <c r="J25" s="437"/>
      <c r="K25" s="438"/>
      <c r="L25" s="22" t="str">
        <f>IF(M25="","",IF(M25&gt;N25,"○","●"))</f>
        <v>●</v>
      </c>
      <c r="M25" s="133">
        <v>0</v>
      </c>
      <c r="N25" s="190">
        <v>6</v>
      </c>
      <c r="O25" s="22"/>
      <c r="P25" s="22" t="str">
        <f>IF(Q25="","",IF(Q25&gt;R25,"○","●"))</f>
        <v>●</v>
      </c>
      <c r="Q25" s="133">
        <v>0</v>
      </c>
      <c r="R25" s="190">
        <v>6</v>
      </c>
      <c r="S25" s="22"/>
      <c r="T25" s="133">
        <f>IF(D25="","",COUNTIF(D25:S25,"○"))</f>
        <v>0</v>
      </c>
      <c r="U25" s="190">
        <f>IF(D25="","",COUNTIF(D25:S25,"●"))</f>
        <v>3</v>
      </c>
      <c r="V25" s="434">
        <f>IF(E25="","",(E25+M25+Q25)/(E25+F25+M25+N25+Q25+R25)+T25)</f>
        <v>0</v>
      </c>
      <c r="W25" s="435"/>
      <c r="X25" s="430">
        <f>IF(V25="","",RANK(V25,V24:W27))</f>
        <v>4</v>
      </c>
      <c r="Y25" s="431"/>
      <c r="Z25" s="237"/>
      <c r="AA25" s="237"/>
      <c r="AB25" s="246"/>
      <c r="AC25" s="10"/>
      <c r="AD25" s="10"/>
      <c r="AE25" s="7"/>
      <c r="AF25" s="7"/>
      <c r="AG25" s="247"/>
    </row>
    <row r="26" spans="1:33" ht="21" customHeight="1">
      <c r="A26" s="19">
        <v>18</v>
      </c>
      <c r="B26" s="3" t="str">
        <f>IF(A26="","",VLOOKUP(A26,データ!$B$148:$D$165,2,FALSE))</f>
        <v>宮本　和貴</v>
      </c>
      <c r="C26" s="149" t="str">
        <f>IF(A26="","",VLOOKUP(A26,データ!$B$148:$D$165,3,FALSE))</f>
        <v>飛江田Jr</v>
      </c>
      <c r="D26" s="226" t="str">
        <f>IF(L24="","",IF(L24="○","●","○"))</f>
        <v>●</v>
      </c>
      <c r="E26" s="25">
        <f>IF(N24="","",N24)</f>
        <v>2</v>
      </c>
      <c r="F26" s="23">
        <f>IF(M24="","",M24)</f>
        <v>6</v>
      </c>
      <c r="G26" s="19">
        <f>IF(O24="","",O24)</f>
      </c>
      <c r="H26" s="19" t="str">
        <f>IF(L25="","",IF(L25="○","●","○"))</f>
        <v>○</v>
      </c>
      <c r="I26" s="25">
        <f>IF(N25="","",N25)</f>
        <v>6</v>
      </c>
      <c r="J26" s="23">
        <f>IF(M25="","",M25)</f>
        <v>0</v>
      </c>
      <c r="K26" s="22">
        <f>IF(O25="","",O25)</f>
      </c>
      <c r="L26" s="436"/>
      <c r="M26" s="437"/>
      <c r="N26" s="437"/>
      <c r="O26" s="438"/>
      <c r="P26" s="22" t="str">
        <f>IF(Q26="","",IF(Q26&gt;R26,"○","●"))</f>
        <v>○</v>
      </c>
      <c r="Q26" s="133">
        <v>6</v>
      </c>
      <c r="R26" s="190">
        <v>1</v>
      </c>
      <c r="S26" s="22"/>
      <c r="T26" s="133">
        <f>IF(D26="","",COUNTIF(D26:S26,"○"))</f>
        <v>2</v>
      </c>
      <c r="U26" s="190">
        <f>IF(D26="","",COUNTIF(D26:S26,"●"))</f>
        <v>1</v>
      </c>
      <c r="V26" s="434">
        <f>IF(E26="","",(E26+I26+Q26)/(E26+F26+I26+J26+Q26+R26)+T26)</f>
        <v>2.6666666666666665</v>
      </c>
      <c r="W26" s="435"/>
      <c r="X26" s="430">
        <f>IF(V26="","",RANK(V26,V24:W27))</f>
        <v>2</v>
      </c>
      <c r="Y26" s="431"/>
      <c r="Z26" s="13"/>
      <c r="AA26" s="13"/>
      <c r="AB26" s="11"/>
      <c r="AC26" s="10"/>
      <c r="AD26" s="10"/>
      <c r="AE26" s="7"/>
      <c r="AF26" s="7"/>
      <c r="AG26" s="247"/>
    </row>
    <row r="27" spans="1:33" ht="21" customHeight="1">
      <c r="A27" s="19">
        <v>19</v>
      </c>
      <c r="B27" s="4" t="str">
        <f>IF(A27="","",VLOOKUP(A27,データ!$B$148:$D$165,2,FALSE))</f>
        <v>久門　幹</v>
      </c>
      <c r="C27" s="149" t="str">
        <f>IF(A27="","",VLOOKUP(A27,データ!$B$148:$D$165,3,FALSE))</f>
        <v>シーガイアＪｒ</v>
      </c>
      <c r="D27" s="227" t="str">
        <f>IF(P24="","",IF(P24="○","●","○"))</f>
        <v>●</v>
      </c>
      <c r="E27" s="21">
        <f>IF(R24="","",R24)</f>
        <v>0</v>
      </c>
      <c r="F27" s="157">
        <f>IF(Q24="","",Q24)</f>
        <v>6</v>
      </c>
      <c r="G27" s="228">
        <f>IF(S24="","",S24)</f>
      </c>
      <c r="H27" s="228" t="str">
        <f>IF(P25="","",IF(P25="○","●","○"))</f>
        <v>○</v>
      </c>
      <c r="I27" s="21">
        <f>IF(R25="","",R25)</f>
        <v>6</v>
      </c>
      <c r="J27" s="157">
        <f>IF(Q25="","",Q25)</f>
        <v>0</v>
      </c>
      <c r="K27" s="19">
        <f>IF(S25="","",S25)</f>
      </c>
      <c r="L27" s="19" t="str">
        <f>IF(P26="","",IF(P26="○","●","○"))</f>
        <v>●</v>
      </c>
      <c r="M27" s="25">
        <f>IF(R26="","",R26)</f>
        <v>1</v>
      </c>
      <c r="N27" s="23">
        <f>IF(Q26="","",Q26)</f>
        <v>6</v>
      </c>
      <c r="O27" s="19">
        <f>IF(S26="","",S26)</f>
      </c>
      <c r="P27" s="422"/>
      <c r="Q27" s="423"/>
      <c r="R27" s="423"/>
      <c r="S27" s="424"/>
      <c r="T27" s="25">
        <f>IF(D27="","",COUNTIF(D27:S27,"○"))</f>
        <v>1</v>
      </c>
      <c r="U27" s="23">
        <f>IF(D27="","",COUNTIF(D27:S27,"●"))</f>
        <v>2</v>
      </c>
      <c r="V27" s="432">
        <f>IF(E27="","",(E27+I27+M27)/(E27+F27+I27+J27+M27+N27)+T27)</f>
        <v>1.368421052631579</v>
      </c>
      <c r="W27" s="433"/>
      <c r="X27" s="420">
        <f>IF(V27="","",RANK(V27,V24:W27))</f>
        <v>3</v>
      </c>
      <c r="Y27" s="421"/>
      <c r="Z27" s="13"/>
      <c r="AA27" s="13"/>
      <c r="AB27" s="11"/>
      <c r="AC27" s="10"/>
      <c r="AD27" s="10"/>
      <c r="AE27" s="7"/>
      <c r="AF27" s="7"/>
      <c r="AG27" s="247"/>
    </row>
    <row r="28" spans="1:33" ht="21" customHeight="1">
      <c r="A28" s="2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47"/>
      <c r="AC28" s="247"/>
      <c r="AD28" s="247"/>
      <c r="AE28" s="247"/>
      <c r="AF28" s="247"/>
      <c r="AG28" s="247"/>
    </row>
    <row r="29" spans="1:48" ht="24" customHeight="1">
      <c r="A29" s="14"/>
      <c r="B29" s="5"/>
      <c r="C29" s="5"/>
      <c r="D29" s="128"/>
      <c r="E29" s="10"/>
      <c r="F29" s="10"/>
      <c r="G29" s="10"/>
      <c r="H29" s="128"/>
      <c r="I29" s="10"/>
      <c r="J29" s="10"/>
      <c r="K29" s="10"/>
      <c r="L29" s="10"/>
      <c r="M29" s="10"/>
      <c r="N29" s="10"/>
      <c r="O29" s="10"/>
      <c r="P29" s="10"/>
      <c r="Q29" s="10"/>
      <c r="R29" s="128"/>
      <c r="S29" s="128"/>
      <c r="T29" s="10"/>
      <c r="U29" s="10"/>
      <c r="V29" s="11"/>
      <c r="W29" s="10"/>
      <c r="X29" s="13"/>
      <c r="Y29" s="13"/>
      <c r="Z29" s="11"/>
      <c r="AA29" s="11"/>
      <c r="AB29" s="7"/>
      <c r="AC29" s="7"/>
      <c r="AD29" s="128"/>
      <c r="AE29" s="7"/>
      <c r="AF29" s="7"/>
      <c r="AG29" s="7"/>
      <c r="AH29" s="7"/>
      <c r="AI29" s="448"/>
      <c r="AJ29" s="448"/>
      <c r="AK29" s="448"/>
      <c r="AL29" s="448"/>
      <c r="AM29" s="7"/>
      <c r="AN29" s="7"/>
      <c r="AO29" s="447"/>
      <c r="AP29" s="447"/>
      <c r="AQ29" s="444"/>
      <c r="AR29" s="444"/>
      <c r="AS29" s="7"/>
      <c r="AT29" s="7"/>
      <c r="AU29" s="7"/>
      <c r="AV29" s="7"/>
    </row>
    <row r="30" spans="1:52" ht="24" customHeight="1">
      <c r="A30" s="28" t="s">
        <v>94</v>
      </c>
      <c r="D30" s="127" t="s">
        <v>62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2"/>
      <c r="AC30" s="302"/>
      <c r="AD30" s="302"/>
      <c r="AE30" s="302"/>
      <c r="AF30" s="302"/>
      <c r="AG30" s="302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3:48" ht="24" customHeight="1">
      <c r="M31" s="427"/>
      <c r="N31" s="456"/>
      <c r="O31" s="456"/>
      <c r="P31" s="456"/>
      <c r="Q31" s="456"/>
      <c r="R31" s="428"/>
      <c r="S31" s="427"/>
      <c r="T31" s="427"/>
      <c r="U31" s="427"/>
      <c r="AB31" s="247"/>
      <c r="AC31" s="247"/>
      <c r="AD31" s="247"/>
      <c r="AE31" s="247"/>
      <c r="AF31" s="247"/>
      <c r="AG31" s="247"/>
      <c r="AS31" s="14"/>
      <c r="AT31" s="14"/>
      <c r="AU31" s="14"/>
      <c r="AV31" s="14"/>
    </row>
    <row r="32" spans="1:40" ht="24" customHeight="1">
      <c r="A32" s="16" t="s">
        <v>43</v>
      </c>
      <c r="B32" s="16" t="s">
        <v>96</v>
      </c>
      <c r="C32" s="68" t="s">
        <v>97</v>
      </c>
      <c r="D32" s="353" t="str">
        <f>LEFT(B33,3)</f>
        <v>中村　</v>
      </c>
      <c r="E32" s="351"/>
      <c r="F32" s="351"/>
      <c r="G32" s="362"/>
      <c r="H32" s="351" t="str">
        <f>LEFT(B34,3)</f>
        <v>甲斐　</v>
      </c>
      <c r="I32" s="351"/>
      <c r="J32" s="351"/>
      <c r="K32" s="362"/>
      <c r="L32" s="362" t="str">
        <f>LEFT(B35,3)</f>
        <v>藤本　</v>
      </c>
      <c r="M32" s="362"/>
      <c r="N32" s="362"/>
      <c r="O32" s="362"/>
      <c r="P32" s="350" t="str">
        <f>LEFT(B36,3)</f>
        <v>済陽　</v>
      </c>
      <c r="Q32" s="409"/>
      <c r="R32" s="409"/>
      <c r="S32" s="351"/>
      <c r="T32" s="419" t="s">
        <v>102</v>
      </c>
      <c r="U32" s="419"/>
      <c r="V32" s="420" t="s">
        <v>1</v>
      </c>
      <c r="W32" s="421"/>
      <c r="X32" s="419" t="s">
        <v>103</v>
      </c>
      <c r="Y32" s="419"/>
      <c r="Z32" s="11"/>
      <c r="AA32" s="10"/>
      <c r="AB32" s="13"/>
      <c r="AC32" s="11"/>
      <c r="AD32" s="10"/>
      <c r="AE32" s="10"/>
      <c r="AF32" s="10"/>
      <c r="AG32" s="10"/>
      <c r="AH32" s="14"/>
      <c r="AI32" s="14"/>
      <c r="AJ32" s="14"/>
      <c r="AK32" s="446"/>
      <c r="AL32" s="446"/>
      <c r="AM32" s="446"/>
      <c r="AN32" s="446"/>
    </row>
    <row r="33" spans="1:40" ht="24" customHeight="1" thickBot="1">
      <c r="A33" s="16">
        <v>1</v>
      </c>
      <c r="B33" s="4" t="str">
        <f>IF(A33="","",VLOOKUP(A33,データ!$G$149:$I$161,2,FALSE))</f>
        <v>中村　佑羽</v>
      </c>
      <c r="C33" s="67" t="str">
        <f>IF(A33="","",VLOOKUP(A33,データ!$G$149:$I$161,3,FALSE))</f>
        <v>シーガイアＪｒ</v>
      </c>
      <c r="D33" s="439"/>
      <c r="E33" s="437"/>
      <c r="F33" s="437"/>
      <c r="G33" s="438"/>
      <c r="H33" s="22" t="str">
        <f>IF(I33="","",IF(I33&gt;J33,"○","●"))</f>
        <v>●</v>
      </c>
      <c r="I33" s="133">
        <v>1</v>
      </c>
      <c r="J33" s="190">
        <v>6</v>
      </c>
      <c r="K33" s="22"/>
      <c r="L33" s="22" t="str">
        <f>IF(M33="","",IF(M33&gt;N33,"○","●"))</f>
        <v>○</v>
      </c>
      <c r="M33" s="133">
        <v>6</v>
      </c>
      <c r="N33" s="190">
        <v>3</v>
      </c>
      <c r="O33" s="22"/>
      <c r="P33" s="22" t="str">
        <f>IF(Q33="","",IF(Q33&gt;R33,"○","●"))</f>
        <v>●</v>
      </c>
      <c r="Q33" s="133">
        <v>6</v>
      </c>
      <c r="R33" s="190">
        <v>7</v>
      </c>
      <c r="S33" s="22"/>
      <c r="T33" s="133">
        <f>IF(H33="","",COUNTIF(D33:S33,"○"))</f>
        <v>1</v>
      </c>
      <c r="U33" s="190">
        <f>IF(H33="","",COUNTIF(D33:S33,"●"))</f>
        <v>2</v>
      </c>
      <c r="V33" s="462">
        <f>IF(I33="","",(I33+M33+Q33)/(I33+J33+M33+N33+Q33+R33)+T33)</f>
        <v>1.4482758620689655</v>
      </c>
      <c r="W33" s="463"/>
      <c r="X33" s="430">
        <f>IF(V33="","",RANK(V33,V33:W36))</f>
        <v>3</v>
      </c>
      <c r="Y33" s="431"/>
      <c r="Z33" s="303"/>
      <c r="AA33" s="304" t="str">
        <f>B34</f>
        <v>甲斐　未央</v>
      </c>
      <c r="AB33" s="304"/>
      <c r="AC33" s="10"/>
      <c r="AD33" s="10"/>
      <c r="AE33" s="10"/>
      <c r="AF33" s="10"/>
      <c r="AG33" s="10"/>
      <c r="AH33" s="14"/>
      <c r="AI33" s="14"/>
      <c r="AJ33" s="14"/>
      <c r="AK33" s="14"/>
      <c r="AL33" s="14"/>
      <c r="AM33" s="14"/>
      <c r="AN33" s="14"/>
    </row>
    <row r="34" spans="1:40" ht="24" customHeight="1" thickTop="1">
      <c r="A34" s="16">
        <v>2</v>
      </c>
      <c r="B34" s="4" t="str">
        <f>IF(A34="","",VLOOKUP(A34,データ!$G$149:$I$161,2,FALSE))</f>
        <v>甲斐　未央</v>
      </c>
      <c r="C34" s="67" t="str">
        <f>IF(A34="","",VLOOKUP(A34,データ!$G$149:$I$161,3,FALSE))</f>
        <v>飛江田Jr</v>
      </c>
      <c r="D34" s="226" t="str">
        <f>IF(H33="","",IF(H33="○","●","○"))</f>
        <v>○</v>
      </c>
      <c r="E34" s="133">
        <f>IF(J33="","",J33)</f>
        <v>6</v>
      </c>
      <c r="F34" s="190">
        <f>IF(I33="","",I33)</f>
        <v>1</v>
      </c>
      <c r="G34" s="22">
        <f>IF(K33="","",K33)</f>
      </c>
      <c r="H34" s="436"/>
      <c r="I34" s="437"/>
      <c r="J34" s="437"/>
      <c r="K34" s="438"/>
      <c r="L34" s="22" t="str">
        <f>IF(M34="","",IF(M34&gt;N34,"○","●"))</f>
        <v>○</v>
      </c>
      <c r="M34" s="133">
        <v>6</v>
      </c>
      <c r="N34" s="190">
        <v>0</v>
      </c>
      <c r="O34" s="22"/>
      <c r="P34" s="22" t="str">
        <f>IF(Q34="","",IF(Q34&gt;R34,"○","●"))</f>
        <v>○</v>
      </c>
      <c r="Q34" s="133">
        <v>6</v>
      </c>
      <c r="R34" s="190">
        <v>3</v>
      </c>
      <c r="S34" s="22"/>
      <c r="T34" s="133">
        <f>IF(D34="","",COUNTIF(D34:S34,"○"))</f>
        <v>3</v>
      </c>
      <c r="U34" s="190">
        <f>IF(D34="","",COUNTIF(D34:S34,"●"))</f>
        <v>0</v>
      </c>
      <c r="V34" s="454">
        <f>IF(E34="","",(E34+M34+Q34)/(E34+F34+M34+N34+Q34+R34)+T34)</f>
        <v>3.8181818181818183</v>
      </c>
      <c r="W34" s="455"/>
      <c r="X34" s="420">
        <f>IF(V34="","",RANK(V34,V33:W36))</f>
        <v>1</v>
      </c>
      <c r="Y34" s="421"/>
      <c r="Z34" s="11"/>
      <c r="AA34" s="10"/>
      <c r="AB34" s="125"/>
      <c r="AC34" s="10"/>
      <c r="AD34" s="128"/>
      <c r="AE34" s="10"/>
      <c r="AF34" s="10"/>
      <c r="AG34" s="10"/>
      <c r="AH34" s="10"/>
      <c r="AI34" s="10"/>
      <c r="AJ34" s="10"/>
      <c r="AK34" s="30"/>
      <c r="AL34" s="30"/>
      <c r="AM34" s="30"/>
      <c r="AN34" s="30"/>
    </row>
    <row r="35" spans="1:40" ht="24" customHeight="1">
      <c r="A35" s="16">
        <v>3</v>
      </c>
      <c r="B35" s="4" t="str">
        <f>IF(A35="","",VLOOKUP(A35,データ!$G$149:$I$161,2,FALSE))</f>
        <v>藤本　海月</v>
      </c>
      <c r="C35" s="67" t="str">
        <f>IF(A35="","",VLOOKUP(A35,データ!$G$149:$I$161,3,FALSE))</f>
        <v>ロイヤルＪｒ</v>
      </c>
      <c r="D35" s="226" t="str">
        <f>IF(L33="","",IF(L33="○","●","○"))</f>
        <v>●</v>
      </c>
      <c r="E35" s="25">
        <f>IF(N33="","",N33)</f>
        <v>3</v>
      </c>
      <c r="F35" s="23">
        <f>IF(M33="","",M33)</f>
        <v>6</v>
      </c>
      <c r="G35" s="19">
        <f>IF(O33="","",O33)</f>
      </c>
      <c r="H35" s="19" t="str">
        <f>IF(L34="","",IF(L34="○","●","○"))</f>
        <v>●</v>
      </c>
      <c r="I35" s="25">
        <f>IF(N34="","",N34)</f>
        <v>0</v>
      </c>
      <c r="J35" s="23">
        <f>IF(M34="","",M34)</f>
        <v>6</v>
      </c>
      <c r="K35" s="22">
        <f>IF(O34="","",O34)</f>
      </c>
      <c r="L35" s="436"/>
      <c r="M35" s="437"/>
      <c r="N35" s="437"/>
      <c r="O35" s="438"/>
      <c r="P35" s="22" t="str">
        <f>IF(Q35="","",IF(Q35&gt;R35,"○","●"))</f>
        <v>●</v>
      </c>
      <c r="Q35" s="133">
        <v>3</v>
      </c>
      <c r="R35" s="190">
        <v>6</v>
      </c>
      <c r="S35" s="22"/>
      <c r="T35" s="133">
        <f>IF(D35="","",COUNTIF(D35:S35,"○"))</f>
        <v>0</v>
      </c>
      <c r="U35" s="190">
        <f>IF(D35="","",COUNTIF(D35:S35,"●"))</f>
        <v>3</v>
      </c>
      <c r="V35" s="457">
        <f>IF(E35="","",(E35+I35+Q35)/(E35+F35+I35+J35+Q35+R35)+T35)</f>
        <v>0.25</v>
      </c>
      <c r="W35" s="458"/>
      <c r="X35" s="459">
        <f>IF(V35="","",RANK(V35,V33:W36))</f>
        <v>4</v>
      </c>
      <c r="Y35" s="460"/>
      <c r="Z35" s="11"/>
      <c r="AA35" s="10"/>
      <c r="AB35" s="125"/>
      <c r="AC35" s="10"/>
      <c r="AD35" s="10"/>
      <c r="AE35" s="10"/>
      <c r="AF35" s="10"/>
      <c r="AG35" s="10"/>
      <c r="AH35" s="17"/>
      <c r="AI35" s="17"/>
      <c r="AJ35" s="17"/>
      <c r="AK35" s="17"/>
      <c r="AL35" s="448"/>
      <c r="AM35" s="448"/>
      <c r="AN35" s="448"/>
    </row>
    <row r="36" spans="1:40" ht="24" customHeight="1" thickBot="1">
      <c r="A36" s="16">
        <v>4</v>
      </c>
      <c r="B36" s="4" t="str">
        <f>IF(A36="","",VLOOKUP(A36,データ!$G$149:$I$161,2,FALSE))</f>
        <v>済陽　優花</v>
      </c>
      <c r="C36" s="67" t="str">
        <f>IF(A36="","",VLOOKUP(A36,データ!$G$149:$I$161,3,FALSE))</f>
        <v>ﾁｰﾑﾐﾘｵﾝ</v>
      </c>
      <c r="D36" s="227" t="str">
        <f>IF(P33="","",IF(P33="○","●","○"))</f>
        <v>○</v>
      </c>
      <c r="E36" s="21">
        <f>IF(R33="","",R33)</f>
        <v>7</v>
      </c>
      <c r="F36" s="157">
        <f>IF(Q33="","",Q33)</f>
        <v>6</v>
      </c>
      <c r="G36" s="228">
        <f>IF(S33="","",S33)</f>
      </c>
      <c r="H36" s="228" t="str">
        <f>IF(P34="","",IF(P34="○","●","○"))</f>
        <v>●</v>
      </c>
      <c r="I36" s="21">
        <f>IF(R34="","",R34)</f>
        <v>3</v>
      </c>
      <c r="J36" s="157">
        <f>IF(Q34="","",Q34)</f>
        <v>6</v>
      </c>
      <c r="K36" s="19">
        <f>IF(S34="","",S34)</f>
      </c>
      <c r="L36" s="19" t="str">
        <f>IF(P35="","",IF(P35="○","●","○"))</f>
        <v>○</v>
      </c>
      <c r="M36" s="25">
        <f>IF(R35="","",R35)</f>
        <v>6</v>
      </c>
      <c r="N36" s="23">
        <f>IF(Q35="","",Q35)</f>
        <v>3</v>
      </c>
      <c r="O36" s="19">
        <f>IF(S35="","",S35)</f>
      </c>
      <c r="P36" s="422"/>
      <c r="Q36" s="423"/>
      <c r="R36" s="423"/>
      <c r="S36" s="424"/>
      <c r="T36" s="25">
        <f>IF(D36="","",COUNTIF(D36:S36,"○"))</f>
        <v>2</v>
      </c>
      <c r="U36" s="23">
        <f>IF(D36="","",COUNTIF(D36:S36,"●"))</f>
        <v>1</v>
      </c>
      <c r="V36" s="454">
        <f>IF(E36="","",(E36+I36+M36)/(E36+F36+I36+J36+M36+N36)+T36)</f>
        <v>2.5161290322580645</v>
      </c>
      <c r="W36" s="455"/>
      <c r="X36" s="420">
        <f>IF(V36="","",RANK(V36,V33:W36))</f>
        <v>2</v>
      </c>
      <c r="Y36" s="421"/>
      <c r="Z36" s="11"/>
      <c r="AA36" s="10"/>
      <c r="AB36" s="125"/>
      <c r="AC36" s="243">
        <v>4</v>
      </c>
      <c r="AD36" s="315" t="str">
        <f>AA39</f>
        <v>野口　智可</v>
      </c>
      <c r="AE36" s="10"/>
      <c r="AF36" s="10"/>
      <c r="AG36" s="10"/>
      <c r="AH36" s="17"/>
      <c r="AI36" s="17"/>
      <c r="AJ36" s="17"/>
      <c r="AK36" s="17"/>
      <c r="AL36" s="30"/>
      <c r="AM36" s="30"/>
      <c r="AN36" s="30"/>
    </row>
    <row r="37" spans="1:40" ht="24" customHeight="1" thickTop="1">
      <c r="A37" s="7"/>
      <c r="D37" s="41"/>
      <c r="E37" s="10"/>
      <c r="F37" s="10"/>
      <c r="G37" s="10"/>
      <c r="H37" s="10"/>
      <c r="I37" s="10"/>
      <c r="J37" s="12"/>
      <c r="N37" s="450"/>
      <c r="O37" s="450"/>
      <c r="P37" s="450"/>
      <c r="Q37" s="450"/>
      <c r="R37" s="452"/>
      <c r="S37" s="450"/>
      <c r="T37" s="450"/>
      <c r="U37" s="450"/>
      <c r="V37" s="10"/>
      <c r="W37" s="10"/>
      <c r="X37" s="10"/>
      <c r="Y37" s="10"/>
      <c r="Z37" s="11"/>
      <c r="AA37" s="10"/>
      <c r="AB37" s="10"/>
      <c r="AC37" s="300">
        <v>6</v>
      </c>
      <c r="AD37" s="307"/>
      <c r="AE37" s="10"/>
      <c r="AF37" s="10"/>
      <c r="AG37" s="10"/>
      <c r="AH37" s="426"/>
      <c r="AI37" s="426"/>
      <c r="AJ37" s="426"/>
      <c r="AK37" s="444"/>
      <c r="AL37" s="444"/>
      <c r="AM37" s="444"/>
      <c r="AN37" s="444"/>
    </row>
    <row r="38" spans="1:40" ht="24" customHeight="1">
      <c r="A38" s="9" t="s">
        <v>35</v>
      </c>
      <c r="B38" s="24" t="s">
        <v>96</v>
      </c>
      <c r="C38" s="66" t="s">
        <v>95</v>
      </c>
      <c r="D38" s="353" t="str">
        <f>LEFT(B39,3)</f>
        <v>久保崎</v>
      </c>
      <c r="E38" s="351"/>
      <c r="F38" s="351"/>
      <c r="G38" s="362"/>
      <c r="H38" s="351" t="str">
        <f>LEFT(B40,3)</f>
        <v>楠田　</v>
      </c>
      <c r="I38" s="351"/>
      <c r="J38" s="351"/>
      <c r="K38" s="362"/>
      <c r="L38" s="362" t="str">
        <f>LEFT(B41,3)</f>
        <v>野口　</v>
      </c>
      <c r="M38" s="362"/>
      <c r="N38" s="362"/>
      <c r="O38" s="362"/>
      <c r="P38" s="419" t="s">
        <v>102</v>
      </c>
      <c r="Q38" s="419"/>
      <c r="R38" s="420" t="s">
        <v>1</v>
      </c>
      <c r="S38" s="421"/>
      <c r="T38" s="419" t="s">
        <v>103</v>
      </c>
      <c r="U38" s="419"/>
      <c r="V38" s="293"/>
      <c r="W38" s="293"/>
      <c r="X38" s="10"/>
      <c r="Y38" s="10"/>
      <c r="Z38" s="11"/>
      <c r="AA38" s="10"/>
      <c r="AB38" s="10"/>
      <c r="AC38" s="295"/>
      <c r="AD38" s="238"/>
      <c r="AE38" s="128"/>
      <c r="AF38" s="10"/>
      <c r="AG38" s="10"/>
      <c r="AH38" s="14"/>
      <c r="AI38" s="14"/>
      <c r="AJ38" s="14"/>
      <c r="AK38" s="29"/>
      <c r="AL38" s="30"/>
      <c r="AM38" s="30"/>
      <c r="AN38" s="30"/>
    </row>
    <row r="39" spans="1:40" ht="24" customHeight="1" thickBot="1">
      <c r="A39" s="2">
        <v>5</v>
      </c>
      <c r="B39" s="4" t="str">
        <f>IF(A39="","",VLOOKUP(A39,データ!$G$149:$I$161,2,FALSE))</f>
        <v>久保崎鈴菜</v>
      </c>
      <c r="C39" s="67" t="str">
        <f>IF(A39="","",VLOOKUP(A39,データ!$G$149:$I$161,3,FALSE))</f>
        <v>サンタハウス</v>
      </c>
      <c r="D39" s="425"/>
      <c r="E39" s="423"/>
      <c r="F39" s="423"/>
      <c r="G39" s="424"/>
      <c r="H39" s="229" t="str">
        <f>IF(I39="","",IF(I39&gt;J39,"○","●"))</f>
        <v>○</v>
      </c>
      <c r="I39" s="133">
        <v>7</v>
      </c>
      <c r="J39" s="190">
        <v>5</v>
      </c>
      <c r="K39" s="190"/>
      <c r="L39" s="229" t="str">
        <f>IF(M39="","",IF(M39&gt;N39,"○","●"))</f>
        <v>●</v>
      </c>
      <c r="M39" s="133">
        <v>2</v>
      </c>
      <c r="N39" s="190">
        <v>6</v>
      </c>
      <c r="O39" s="190"/>
      <c r="P39" s="25">
        <f>IF(H39="","",COUNTIF(D39:O39,"○"))</f>
        <v>1</v>
      </c>
      <c r="Q39" s="23">
        <f>IF(H39="","",COUNTIF(D39:O39,"●"))</f>
        <v>1</v>
      </c>
      <c r="R39" s="417">
        <f>IF(I39="","",(I39+M39)/(I39+J39+M39+N39)+P39)</f>
        <v>1.45</v>
      </c>
      <c r="S39" s="418"/>
      <c r="T39" s="461">
        <f>IF(R39="","",RANK(R39,R39:S41))</f>
        <v>2</v>
      </c>
      <c r="U39" s="461"/>
      <c r="V39" s="305"/>
      <c r="W39" s="306"/>
      <c r="X39" s="304"/>
      <c r="Y39" s="304"/>
      <c r="Z39" s="296"/>
      <c r="AA39" s="304" t="str">
        <f>B41</f>
        <v>野口　智可</v>
      </c>
      <c r="AB39" s="304"/>
      <c r="AC39" s="295"/>
      <c r="AD39" s="238"/>
      <c r="AE39" s="128"/>
      <c r="AF39" s="10"/>
      <c r="AG39" s="10"/>
      <c r="AH39" s="446"/>
      <c r="AI39" s="446"/>
      <c r="AJ39" s="446"/>
      <c r="AK39" s="29"/>
      <c r="AL39" s="30"/>
      <c r="AM39" s="30"/>
      <c r="AN39" s="30"/>
    </row>
    <row r="40" spans="1:40" ht="24" customHeight="1" thickTop="1">
      <c r="A40" s="2">
        <v>6</v>
      </c>
      <c r="B40" s="4" t="str">
        <f>IF(A40="","",VLOOKUP(A40,データ!$G$149:$I$161,2,FALSE))</f>
        <v>楠田　奈央</v>
      </c>
      <c r="C40" s="67" t="str">
        <f>IF(A40="","",VLOOKUP(A40,データ!$G$149:$I$161,3,FALSE))</f>
        <v>シーガイアＪｒ</v>
      </c>
      <c r="D40" s="230" t="str">
        <f>IF(H39="","",IF(H39="○","●","○"))</f>
        <v>●</v>
      </c>
      <c r="E40" s="25">
        <f>IF(J39="","",J39)</f>
        <v>5</v>
      </c>
      <c r="F40" s="23">
        <f>IF(I39="","",I39)</f>
        <v>7</v>
      </c>
      <c r="G40" s="41">
        <f>IF(K39="","",K39)</f>
      </c>
      <c r="H40" s="422"/>
      <c r="I40" s="423"/>
      <c r="J40" s="423"/>
      <c r="K40" s="424"/>
      <c r="L40" s="191" t="str">
        <f>IF(M40="","",IF(M40&gt;N40,"○","●"))</f>
        <v>●</v>
      </c>
      <c r="M40" s="25">
        <v>0</v>
      </c>
      <c r="N40" s="23">
        <v>6</v>
      </c>
      <c r="O40" s="23"/>
      <c r="P40" s="25">
        <f>IF(D40="","",COUNTIF(D40:O40,"○"))</f>
        <v>0</v>
      </c>
      <c r="Q40" s="23">
        <f>IF(D40="","",COUNTIF(D40:O40,"●"))</f>
        <v>2</v>
      </c>
      <c r="R40" s="417">
        <f>IF(E40="","",(E40+M40)/(E40+F40+M40+N40)+P40)</f>
        <v>0.2777777777777778</v>
      </c>
      <c r="S40" s="418"/>
      <c r="T40" s="461">
        <f>IF(R40="","",RANK(R40,R39:S41))</f>
        <v>3</v>
      </c>
      <c r="U40" s="461"/>
      <c r="V40" s="293"/>
      <c r="W40" s="293"/>
      <c r="X40" s="10"/>
      <c r="Y40" s="10"/>
      <c r="Z40" s="11"/>
      <c r="AA40" s="10"/>
      <c r="AB40" s="11"/>
      <c r="AC40" s="10"/>
      <c r="AD40" s="238"/>
      <c r="AE40" s="128"/>
      <c r="AF40" s="10"/>
      <c r="AG40" s="10"/>
      <c r="AH40" s="10"/>
      <c r="AI40" s="10"/>
      <c r="AJ40" s="10"/>
      <c r="AK40" s="448"/>
      <c r="AL40" s="448"/>
      <c r="AM40" s="448"/>
      <c r="AN40" s="448"/>
    </row>
    <row r="41" spans="1:40" ht="24" customHeight="1" thickBot="1">
      <c r="A41" s="2">
        <v>7</v>
      </c>
      <c r="B41" s="4" t="str">
        <f>IF(A41="","",VLOOKUP(A41,データ!$G$149:$I$161,2,FALSE))</f>
        <v>野口　智可</v>
      </c>
      <c r="C41" s="67" t="str">
        <f>IF(A41="","",VLOOKUP(A41,データ!$G$149:$I$161,3,FALSE))</f>
        <v>飛江田Jr</v>
      </c>
      <c r="D41" s="230" t="str">
        <f>IF(L39="","",IF(L39="○","●","○"))</f>
        <v>○</v>
      </c>
      <c r="E41" s="25">
        <f>IF(N39="","",N39)</f>
        <v>6</v>
      </c>
      <c r="F41" s="23">
        <f>IF(M39="","",M39)</f>
        <v>2</v>
      </c>
      <c r="G41" s="41">
        <f>IF(O39="","",O39)</f>
      </c>
      <c r="H41" s="231" t="str">
        <f>IF(L40="","",IF(L40="○","●","○"))</f>
        <v>○</v>
      </c>
      <c r="I41" s="25">
        <f>IF(N40="","",N40)</f>
        <v>6</v>
      </c>
      <c r="J41" s="23">
        <f>IF(M40="","",M40)</f>
        <v>0</v>
      </c>
      <c r="K41" s="41">
        <f>IF(O40="","",O40)</f>
      </c>
      <c r="L41" s="422"/>
      <c r="M41" s="423"/>
      <c r="N41" s="423"/>
      <c r="O41" s="424"/>
      <c r="P41" s="25">
        <f>IF(D41="","",COUNTIF(D41:O41,"○"))</f>
        <v>2</v>
      </c>
      <c r="Q41" s="23">
        <f>IF(D41="","",COUNTIF(D41:O41,"●"))</f>
        <v>0</v>
      </c>
      <c r="R41" s="417">
        <f>IF(E41="","",(E41+I41)/(E41+F41+I41+J41)+P41)</f>
        <v>2.857142857142857</v>
      </c>
      <c r="S41" s="418"/>
      <c r="T41" s="461">
        <f>IF(R41="","",RANK(R41,R39:S41))</f>
        <v>1</v>
      </c>
      <c r="U41" s="461"/>
      <c r="V41" s="293"/>
      <c r="W41" s="293"/>
      <c r="X41" s="10"/>
      <c r="Y41" s="10"/>
      <c r="Z41" s="11"/>
      <c r="AA41" s="10"/>
      <c r="AB41" s="11"/>
      <c r="AC41" s="10"/>
      <c r="AD41" s="238"/>
      <c r="AE41" s="316">
        <v>1</v>
      </c>
      <c r="AF41" s="304"/>
      <c r="AG41" s="10"/>
      <c r="AH41" s="10"/>
      <c r="AI41" s="10"/>
      <c r="AJ41" s="10"/>
      <c r="AK41" s="30"/>
      <c r="AL41" s="30"/>
      <c r="AM41" s="30"/>
      <c r="AN41" s="30"/>
    </row>
    <row r="42" spans="1:40" ht="23.25" customHeight="1" thickTop="1">
      <c r="A42" s="7"/>
      <c r="D42" s="41"/>
      <c r="E42" s="10"/>
      <c r="F42" s="10"/>
      <c r="G42" s="10"/>
      <c r="H42" s="10"/>
      <c r="I42" s="12"/>
      <c r="J42" s="279"/>
      <c r="N42" s="450"/>
      <c r="O42" s="450"/>
      <c r="P42" s="450"/>
      <c r="Q42" s="450"/>
      <c r="R42" s="452"/>
      <c r="S42" s="450"/>
      <c r="T42" s="450"/>
      <c r="U42" s="450"/>
      <c r="V42" s="10"/>
      <c r="W42" s="10"/>
      <c r="X42" s="10"/>
      <c r="Y42" s="10"/>
      <c r="Z42" s="11"/>
      <c r="AA42" s="10"/>
      <c r="AB42" s="11"/>
      <c r="AC42" s="10"/>
      <c r="AD42" s="311"/>
      <c r="AE42" s="243">
        <v>6</v>
      </c>
      <c r="AF42" s="317" t="str">
        <f>AD48</f>
        <v>前原　茉彩</v>
      </c>
      <c r="AG42" s="10"/>
      <c r="AH42" s="14"/>
      <c r="AI42" s="17"/>
      <c r="AJ42" s="17"/>
      <c r="AK42" s="17"/>
      <c r="AL42" s="448"/>
      <c r="AM42" s="448"/>
      <c r="AN42" s="448"/>
    </row>
    <row r="43" spans="1:49" ht="23.25" customHeight="1">
      <c r="A43" s="9" t="s">
        <v>42</v>
      </c>
      <c r="B43" s="9" t="s">
        <v>96</v>
      </c>
      <c r="C43" s="66" t="s">
        <v>95</v>
      </c>
      <c r="D43" s="353" t="str">
        <f>LEFT(B44,3)</f>
        <v>松田　</v>
      </c>
      <c r="E43" s="351"/>
      <c r="F43" s="351"/>
      <c r="G43" s="362"/>
      <c r="H43" s="351" t="str">
        <f>LEFT(B45,3)</f>
        <v>前原　</v>
      </c>
      <c r="I43" s="351"/>
      <c r="J43" s="351"/>
      <c r="K43" s="362"/>
      <c r="L43" s="362" t="str">
        <f>LEFT(B46,3)</f>
        <v>寺田　</v>
      </c>
      <c r="M43" s="362"/>
      <c r="N43" s="362"/>
      <c r="O43" s="362"/>
      <c r="P43" s="419" t="s">
        <v>102</v>
      </c>
      <c r="Q43" s="419"/>
      <c r="R43" s="420" t="s">
        <v>1</v>
      </c>
      <c r="S43" s="421"/>
      <c r="T43" s="419" t="s">
        <v>103</v>
      </c>
      <c r="U43" s="419"/>
      <c r="V43" s="10"/>
      <c r="W43" s="10"/>
      <c r="X43" s="10"/>
      <c r="Y43" s="10"/>
      <c r="Z43" s="11"/>
      <c r="AA43" s="10"/>
      <c r="AB43" s="11"/>
      <c r="AC43" s="10"/>
      <c r="AD43" s="310"/>
      <c r="AE43" s="10"/>
      <c r="AF43" s="10"/>
      <c r="AG43" s="10"/>
      <c r="AH43" s="426"/>
      <c r="AI43" s="426"/>
      <c r="AJ43" s="426"/>
      <c r="AK43" s="444"/>
      <c r="AL43" s="444"/>
      <c r="AM43" s="444"/>
      <c r="AN43" s="444"/>
      <c r="AU43" s="8"/>
      <c r="AV43" s="8"/>
      <c r="AW43" s="8"/>
    </row>
    <row r="44" spans="1:40" ht="23.25" customHeight="1" thickBot="1">
      <c r="A44" s="2">
        <v>8</v>
      </c>
      <c r="B44" s="4" t="str">
        <f>IF(A44="","",VLOOKUP(A44,データ!$G$149:$I$161,2,FALSE))</f>
        <v>松田　朋与</v>
      </c>
      <c r="C44" s="67" t="str">
        <f>IF(A44="","",VLOOKUP(A44,データ!$G$149:$I$161,3,FALSE))</f>
        <v>ロイヤルＪｒ</v>
      </c>
      <c r="D44" s="425"/>
      <c r="E44" s="423"/>
      <c r="F44" s="423"/>
      <c r="G44" s="424"/>
      <c r="H44" s="229" t="str">
        <f>IF(I44="","",IF(I44&gt;J44,"○","●"))</f>
        <v>●</v>
      </c>
      <c r="I44" s="133">
        <v>1</v>
      </c>
      <c r="J44" s="190">
        <v>6</v>
      </c>
      <c r="K44" s="190"/>
      <c r="L44" s="229" t="str">
        <f>IF(M44="","",IF(M44&gt;N44,"○","●"))</f>
        <v>●</v>
      </c>
      <c r="M44" s="133">
        <v>0</v>
      </c>
      <c r="N44" s="190">
        <v>6</v>
      </c>
      <c r="O44" s="190"/>
      <c r="P44" s="25">
        <f>IF(H44="","",COUNTIF(D44:O44,"○"))</f>
        <v>0</v>
      </c>
      <c r="Q44" s="23">
        <f>IF(H44="","",COUNTIF(D44:O44,"●"))</f>
        <v>2</v>
      </c>
      <c r="R44" s="417">
        <f>IF(I44="","",(I44+M44)/(I44+J44+M44+N44)+P44)</f>
        <v>0.07692307692307693</v>
      </c>
      <c r="S44" s="418"/>
      <c r="T44" s="461">
        <f>IF(R44="","",RANK(R44,R44:S46))</f>
        <v>3</v>
      </c>
      <c r="U44" s="461"/>
      <c r="V44" s="10"/>
      <c r="W44" s="10"/>
      <c r="X44" s="10"/>
      <c r="Y44" s="10"/>
      <c r="Z44" s="10"/>
      <c r="AA44" s="304" t="str">
        <f>B45</f>
        <v>前原　茉彩</v>
      </c>
      <c r="AB44" s="11"/>
      <c r="AC44" s="10"/>
      <c r="AD44" s="311"/>
      <c r="AE44" s="128"/>
      <c r="AF44" s="10"/>
      <c r="AG44" s="10"/>
      <c r="AH44" s="14"/>
      <c r="AI44" s="14"/>
      <c r="AJ44" s="14"/>
      <c r="AK44" s="29"/>
      <c r="AL44" s="30"/>
      <c r="AM44" s="30"/>
      <c r="AN44" s="30"/>
    </row>
    <row r="45" spans="1:40" ht="23.25" customHeight="1" thickTop="1">
      <c r="A45" s="2">
        <v>9</v>
      </c>
      <c r="B45" s="4" t="str">
        <f>IF(A45="","",VLOOKUP(A45,データ!$G$149:$I$161,2,FALSE))</f>
        <v>前原　茉彩</v>
      </c>
      <c r="C45" s="67" t="str">
        <f>IF(A45="","",VLOOKUP(A45,データ!$G$149:$I$161,3,FALSE))</f>
        <v>シーガイアＪｒ</v>
      </c>
      <c r="D45" s="230" t="str">
        <f>IF(H44="","",IF(H44="○","●","○"))</f>
        <v>○</v>
      </c>
      <c r="E45" s="25">
        <f>IF(J44="","",J44)</f>
        <v>6</v>
      </c>
      <c r="F45" s="23">
        <f>IF(I44="","",I44)</f>
        <v>1</v>
      </c>
      <c r="G45" s="41">
        <f>IF(K44="","",K44)</f>
      </c>
      <c r="H45" s="422"/>
      <c r="I45" s="423"/>
      <c r="J45" s="423"/>
      <c r="K45" s="424"/>
      <c r="L45" s="191" t="str">
        <f>IF(M45="","",IF(M45&gt;N45,"○","●"))</f>
        <v>○</v>
      </c>
      <c r="M45" s="25">
        <v>6</v>
      </c>
      <c r="N45" s="23">
        <v>0</v>
      </c>
      <c r="O45" s="23"/>
      <c r="P45" s="25">
        <f>IF(D45="","",COUNTIF(D45:O45,"○"))</f>
        <v>2</v>
      </c>
      <c r="Q45" s="23">
        <f>IF(D45="","",COUNTIF(D45:O45,"●"))</f>
        <v>0</v>
      </c>
      <c r="R45" s="417">
        <f>IF(E45="","",(E45+M45)/(E45+F45+M45+N45)+P45)</f>
        <v>2.9230769230769234</v>
      </c>
      <c r="S45" s="418"/>
      <c r="T45" s="461">
        <f>IF(R45="","",RANK(R45,R44:S46))</f>
        <v>1</v>
      </c>
      <c r="U45" s="461"/>
      <c r="V45" s="308"/>
      <c r="W45" s="308"/>
      <c r="X45" s="308"/>
      <c r="Y45" s="308"/>
      <c r="Z45" s="308"/>
      <c r="AA45" s="308"/>
      <c r="AB45" s="309"/>
      <c r="AC45" s="10"/>
      <c r="AD45" s="311"/>
      <c r="AE45" s="128"/>
      <c r="AF45" s="10"/>
      <c r="AG45" s="10"/>
      <c r="AH45" s="446"/>
      <c r="AI45" s="446"/>
      <c r="AJ45" s="446"/>
      <c r="AK45" s="29"/>
      <c r="AL45" s="30"/>
      <c r="AM45" s="30"/>
      <c r="AN45" s="30"/>
    </row>
    <row r="46" spans="1:40" ht="23.25" customHeight="1">
      <c r="A46" s="2">
        <v>10</v>
      </c>
      <c r="B46" s="4" t="str">
        <f>IF(A46="","",VLOOKUP(A46,データ!$G$149:$I$161,2,FALSE))</f>
        <v>寺田　愛実</v>
      </c>
      <c r="C46" s="67" t="str">
        <f>IF(A46="","",VLOOKUP(A46,データ!$G$149:$I$161,3,FALSE))</f>
        <v>飛江田Jr</v>
      </c>
      <c r="D46" s="230" t="str">
        <f>IF(L44="","",IF(L44="○","●","○"))</f>
        <v>○</v>
      </c>
      <c r="E46" s="25">
        <f>IF(N44="","",N44)</f>
        <v>6</v>
      </c>
      <c r="F46" s="23">
        <f>IF(M44="","",M44)</f>
        <v>0</v>
      </c>
      <c r="G46" s="41">
        <f>IF(O44="","",O44)</f>
      </c>
      <c r="H46" s="231" t="str">
        <f>IF(L45="","",IF(L45="○","●","○"))</f>
        <v>●</v>
      </c>
      <c r="I46" s="25">
        <f>IF(N45="","",N45)</f>
        <v>0</v>
      </c>
      <c r="J46" s="23">
        <f>IF(M45="","",M45)</f>
        <v>6</v>
      </c>
      <c r="K46" s="41">
        <f>IF(O45="","",O45)</f>
      </c>
      <c r="L46" s="422"/>
      <c r="M46" s="423"/>
      <c r="N46" s="423"/>
      <c r="O46" s="424"/>
      <c r="P46" s="25">
        <f>IF(D46="","",COUNTIF(D46:O46,"○"))</f>
        <v>1</v>
      </c>
      <c r="Q46" s="23">
        <f>IF(D46="","",COUNTIF(D46:O46,"●"))</f>
        <v>1</v>
      </c>
      <c r="R46" s="417">
        <f>IF(E46="","",(E46+I46)/(E46+F46+I46+J46)+P46)</f>
        <v>1.5</v>
      </c>
      <c r="S46" s="418"/>
      <c r="T46" s="461">
        <f>IF(R46="","",RANK(R46,R44:S46))</f>
        <v>2</v>
      </c>
      <c r="U46" s="461"/>
      <c r="V46" s="10"/>
      <c r="W46" s="10"/>
      <c r="X46" s="10"/>
      <c r="Y46" s="10"/>
      <c r="Z46" s="10"/>
      <c r="AA46" s="10"/>
      <c r="AB46" s="283"/>
      <c r="AC46" s="10"/>
      <c r="AD46" s="311"/>
      <c r="AE46" s="128"/>
      <c r="AF46" s="10"/>
      <c r="AG46" s="10"/>
      <c r="AH46" s="10"/>
      <c r="AI46" s="10"/>
      <c r="AJ46" s="10"/>
      <c r="AK46" s="448"/>
      <c r="AL46" s="448"/>
      <c r="AM46" s="448"/>
      <c r="AN46" s="448"/>
    </row>
    <row r="47" spans="1:40" ht="23.25" customHeight="1" thickBot="1">
      <c r="A47" s="7"/>
      <c r="D47" s="280"/>
      <c r="E47" s="10"/>
      <c r="F47" s="10"/>
      <c r="G47" s="232"/>
      <c r="H47" s="10"/>
      <c r="I47" s="12"/>
      <c r="J47" s="12"/>
      <c r="N47" s="426"/>
      <c r="O47" s="426"/>
      <c r="P47" s="426"/>
      <c r="Q47" s="426"/>
      <c r="R47" s="429"/>
      <c r="S47" s="426"/>
      <c r="T47" s="426"/>
      <c r="U47" s="426"/>
      <c r="V47" s="10"/>
      <c r="W47" s="10"/>
      <c r="X47" s="10"/>
      <c r="Y47" s="10"/>
      <c r="Z47" s="10"/>
      <c r="AA47" s="10"/>
      <c r="AB47" s="310"/>
      <c r="AC47" s="314">
        <v>6</v>
      </c>
      <c r="AD47" s="312"/>
      <c r="AE47" s="128"/>
      <c r="AF47" s="10"/>
      <c r="AG47" s="10"/>
      <c r="AH47" s="10"/>
      <c r="AI47" s="10"/>
      <c r="AJ47" s="10"/>
      <c r="AK47" s="30"/>
      <c r="AL47" s="30"/>
      <c r="AM47" s="30"/>
      <c r="AN47" s="30"/>
    </row>
    <row r="48" spans="1:40" ht="23.25" customHeight="1" thickTop="1">
      <c r="A48" s="9" t="s">
        <v>44</v>
      </c>
      <c r="B48" s="24" t="s">
        <v>96</v>
      </c>
      <c r="C48" s="66" t="s">
        <v>95</v>
      </c>
      <c r="D48" s="353" t="str">
        <f>LEFT(B49,3)</f>
        <v>田代　</v>
      </c>
      <c r="E48" s="351"/>
      <c r="F48" s="351"/>
      <c r="G48" s="362"/>
      <c r="H48" s="351" t="str">
        <f>LEFT(B50,3)</f>
        <v>南里　</v>
      </c>
      <c r="I48" s="351"/>
      <c r="J48" s="351"/>
      <c r="K48" s="362"/>
      <c r="L48" s="362" t="str">
        <f>LEFT(B51,3)</f>
        <v>新　坂</v>
      </c>
      <c r="M48" s="362"/>
      <c r="N48" s="362"/>
      <c r="O48" s="362"/>
      <c r="P48" s="419" t="s">
        <v>102</v>
      </c>
      <c r="Q48" s="419"/>
      <c r="R48" s="420" t="s">
        <v>1</v>
      </c>
      <c r="S48" s="421"/>
      <c r="T48" s="419" t="s">
        <v>103</v>
      </c>
      <c r="U48" s="419"/>
      <c r="V48" s="10"/>
      <c r="W48" s="10"/>
      <c r="X48" s="10"/>
      <c r="Y48" s="10"/>
      <c r="Z48" s="10"/>
      <c r="AA48" s="10"/>
      <c r="AB48" s="125"/>
      <c r="AC48" s="218">
        <v>0</v>
      </c>
      <c r="AD48" s="315" t="str">
        <f>AA44</f>
        <v>前原　茉彩</v>
      </c>
      <c r="AE48" s="10"/>
      <c r="AF48" s="10"/>
      <c r="AG48" s="10"/>
      <c r="AH48" s="17"/>
      <c r="AI48" s="17"/>
      <c r="AJ48" s="17"/>
      <c r="AK48" s="17"/>
      <c r="AL48" s="448"/>
      <c r="AM48" s="448"/>
      <c r="AN48" s="448"/>
    </row>
    <row r="49" spans="1:40" ht="23.25" customHeight="1" thickBot="1">
      <c r="A49" s="22">
        <v>11</v>
      </c>
      <c r="B49" s="4" t="str">
        <f>IF(A49="","",VLOOKUP(A49,データ!$G$149:$I$161,2,FALSE))</f>
        <v>田代　まゆ</v>
      </c>
      <c r="C49" s="67" t="str">
        <f>IF(A49="","",VLOOKUP(A49,データ!$G$149:$I$161,3,FALSE))</f>
        <v>シーガイアＪｒ</v>
      </c>
      <c r="D49" s="425"/>
      <c r="E49" s="423"/>
      <c r="F49" s="423"/>
      <c r="G49" s="424"/>
      <c r="H49" s="229" t="str">
        <f>IF(I49="","",IF(I49&gt;J49,"○","●"))</f>
        <v>○</v>
      </c>
      <c r="I49" s="133">
        <v>6</v>
      </c>
      <c r="J49" s="190">
        <v>2</v>
      </c>
      <c r="K49" s="190"/>
      <c r="L49" s="229" t="str">
        <f>IF(M49="","",IF(M49&gt;N49,"○","●"))</f>
        <v>○</v>
      </c>
      <c r="M49" s="133">
        <v>6</v>
      </c>
      <c r="N49" s="190">
        <v>0</v>
      </c>
      <c r="O49" s="190"/>
      <c r="P49" s="25">
        <f>IF(H49="","",COUNTIF(D49:O49,"○"))</f>
        <v>2</v>
      </c>
      <c r="Q49" s="23">
        <f>IF(H49="","",COUNTIF(D49:O49,"●"))</f>
        <v>0</v>
      </c>
      <c r="R49" s="417">
        <f>IF(I49="","",(I49+M49)/(I49+J49+M49+N49)+P49)</f>
        <v>2.857142857142857</v>
      </c>
      <c r="S49" s="418"/>
      <c r="T49" s="419">
        <f>IF(R49="","",RANK(R49,R49:S51))</f>
        <v>1</v>
      </c>
      <c r="U49" s="419"/>
      <c r="V49" s="313"/>
      <c r="W49" s="304"/>
      <c r="X49" s="304"/>
      <c r="Y49" s="304"/>
      <c r="Z49" s="304"/>
      <c r="AA49" s="304" t="str">
        <f>B49</f>
        <v>田代　まゆ</v>
      </c>
      <c r="AB49" s="242"/>
      <c r="AC49" s="10"/>
      <c r="AD49" s="10"/>
      <c r="AE49" s="10"/>
      <c r="AF49" s="10"/>
      <c r="AG49" s="10"/>
      <c r="AH49" s="426"/>
      <c r="AI49" s="426"/>
      <c r="AJ49" s="426"/>
      <c r="AK49" s="426"/>
      <c r="AL49" s="426"/>
      <c r="AM49" s="426"/>
      <c r="AN49" s="426"/>
    </row>
    <row r="50" spans="1:40" ht="23.25" customHeight="1" thickTop="1">
      <c r="A50" s="22">
        <v>12</v>
      </c>
      <c r="B50" s="4" t="str">
        <f>IF(A50="","",VLOOKUP(A50,データ!$G$149:$I$161,2,FALSE))</f>
        <v>南里　綾香</v>
      </c>
      <c r="C50" s="67" t="str">
        <f>IF(A50="","",VLOOKUP(A50,データ!$G$149:$I$161,3,FALSE))</f>
        <v>ﾁｰﾑﾐﾘｵﾝ</v>
      </c>
      <c r="D50" s="230" t="str">
        <f>IF(H49="","",IF(H49="○","●","○"))</f>
        <v>●</v>
      </c>
      <c r="E50" s="25">
        <f>IF(J49="","",J49)</f>
        <v>2</v>
      </c>
      <c r="F50" s="23">
        <f>IF(I49="","",I49)</f>
        <v>6</v>
      </c>
      <c r="G50" s="41">
        <f>IF(K49="","",K49)</f>
      </c>
      <c r="H50" s="422"/>
      <c r="I50" s="423"/>
      <c r="J50" s="423"/>
      <c r="K50" s="424"/>
      <c r="L50" s="191" t="str">
        <f>IF(M50="","",IF(M50&gt;N50,"○","●"))</f>
        <v>●</v>
      </c>
      <c r="M50" s="25">
        <v>3</v>
      </c>
      <c r="N50" s="23">
        <v>6</v>
      </c>
      <c r="O50" s="23"/>
      <c r="P50" s="25">
        <f>IF(D50="","",COUNTIF(D50:O50,"○"))</f>
        <v>0</v>
      </c>
      <c r="Q50" s="23">
        <f>IF(D50="","",COUNTIF(D50:O50,"●"))</f>
        <v>2</v>
      </c>
      <c r="R50" s="417">
        <f>IF(E50="","",(E50+M50)/(E50+F50+M50+N50)+P50)</f>
        <v>0.29411764705882354</v>
      </c>
      <c r="S50" s="418"/>
      <c r="T50" s="419">
        <f>IF(R50="","",RANK(R50,R49:S51))</f>
        <v>3</v>
      </c>
      <c r="U50" s="419"/>
      <c r="V50" s="10"/>
      <c r="W50" s="10"/>
      <c r="X50" s="10"/>
      <c r="Y50" s="10"/>
      <c r="Z50" s="10"/>
      <c r="AA50" s="10"/>
      <c r="AB50" s="11"/>
      <c r="AC50" s="10"/>
      <c r="AD50" s="11"/>
      <c r="AE50" s="128"/>
      <c r="AF50" s="10"/>
      <c r="AG50" s="10"/>
      <c r="AH50" s="14"/>
      <c r="AI50" s="14"/>
      <c r="AJ50" s="14"/>
      <c r="AK50" s="29"/>
      <c r="AL50" s="30"/>
      <c r="AM50" s="30"/>
      <c r="AN50" s="30"/>
    </row>
    <row r="51" spans="1:40" ht="23.25" customHeight="1">
      <c r="A51" s="19">
        <v>13</v>
      </c>
      <c r="B51" s="4" t="str">
        <f>IF(A51="","",VLOOKUP(A51,データ!$G$149:$I$161,2,FALSE))</f>
        <v>新　坂　なつき</v>
      </c>
      <c r="C51" s="67" t="str">
        <f>IF(A51="","",VLOOKUP(A51,データ!$G$149:$I$161,3,FALSE))</f>
        <v>日南ＴＣジュニア</v>
      </c>
      <c r="D51" s="230" t="str">
        <f>IF(L49="","",IF(L49="○","●","○"))</f>
        <v>●</v>
      </c>
      <c r="E51" s="25">
        <f>IF(N49="","",N49)</f>
        <v>0</v>
      </c>
      <c r="F51" s="23">
        <f>IF(M49="","",M49)</f>
        <v>6</v>
      </c>
      <c r="G51" s="41">
        <f>IF(O49="","",O49)</f>
      </c>
      <c r="H51" s="231" t="str">
        <f>IF(L50="","",IF(L50="○","●","○"))</f>
        <v>○</v>
      </c>
      <c r="I51" s="25">
        <f>IF(N50="","",N50)</f>
        <v>6</v>
      </c>
      <c r="J51" s="23">
        <f>IF(M50="","",M50)</f>
        <v>3</v>
      </c>
      <c r="K51" s="41">
        <f>IF(O50="","",O50)</f>
      </c>
      <c r="L51" s="422"/>
      <c r="M51" s="423"/>
      <c r="N51" s="423"/>
      <c r="O51" s="424"/>
      <c r="P51" s="25">
        <f>IF(D51="","",COUNTIF(D51:O51,"○"))</f>
        <v>1</v>
      </c>
      <c r="Q51" s="23">
        <f>IF(D51="","",COUNTIF(D51:O51,"●"))</f>
        <v>1</v>
      </c>
      <c r="R51" s="417">
        <f>IF(E51="","",(E51+I51)/(E51+F51+I51+J51)+P51)</f>
        <v>1.4</v>
      </c>
      <c r="S51" s="418"/>
      <c r="T51" s="419">
        <f>IF(R51="","",RANK(R51,R49:S51))</f>
        <v>2</v>
      </c>
      <c r="U51" s="419"/>
      <c r="V51" s="10"/>
      <c r="W51" s="10"/>
      <c r="X51" s="10"/>
      <c r="Y51" s="10"/>
      <c r="Z51" s="11"/>
      <c r="AA51" s="10"/>
      <c r="AB51" s="13"/>
      <c r="AC51" s="11"/>
      <c r="AD51" s="128"/>
      <c r="AE51" s="10"/>
      <c r="AF51" s="10"/>
      <c r="AG51" s="10"/>
      <c r="AH51" s="446"/>
      <c r="AI51" s="446"/>
      <c r="AJ51" s="446"/>
      <c r="AK51" s="29"/>
      <c r="AL51" s="30"/>
      <c r="AM51" s="30"/>
      <c r="AN51" s="30"/>
    </row>
    <row r="52" spans="1:40" ht="13.5">
      <c r="A52" s="7"/>
      <c r="B52" s="5"/>
      <c r="C52" s="5"/>
      <c r="D52" s="128"/>
      <c r="E52" s="10"/>
      <c r="F52" s="10"/>
      <c r="G52" s="10"/>
      <c r="H52" s="128"/>
      <c r="I52" s="10"/>
      <c r="J52" s="10"/>
      <c r="K52" s="10"/>
      <c r="L52" s="10"/>
      <c r="M52" s="10"/>
      <c r="N52" s="10"/>
      <c r="O52" s="10"/>
      <c r="P52" s="10"/>
      <c r="Q52" s="10"/>
      <c r="R52" s="128"/>
      <c r="S52" s="128"/>
      <c r="T52" s="10"/>
      <c r="U52" s="10"/>
      <c r="V52" s="10"/>
      <c r="W52" s="10"/>
      <c r="X52" s="10"/>
      <c r="Y52" s="10"/>
      <c r="Z52" s="10"/>
      <c r="AA52" s="83"/>
      <c r="AB52" s="13"/>
      <c r="AC52" s="11"/>
      <c r="AD52" s="232"/>
      <c r="AE52" s="10"/>
      <c r="AF52" s="10"/>
      <c r="AG52" s="10"/>
      <c r="AH52" s="17"/>
      <c r="AI52" s="17"/>
      <c r="AJ52" s="17"/>
      <c r="AK52" s="17"/>
      <c r="AL52" s="17"/>
      <c r="AM52" s="33"/>
      <c r="AN52" s="33"/>
    </row>
    <row r="53" spans="1:13" ht="13.5">
      <c r="A53" s="10"/>
      <c r="B53" s="11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3.5">
      <c r="A54" s="10"/>
      <c r="B54" s="11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3.5">
      <c r="A55" s="10"/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3.5">
      <c r="A56" s="10"/>
      <c r="B56" s="1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mergeCells count="177">
    <mergeCell ref="X27:Y27"/>
    <mergeCell ref="V25:W25"/>
    <mergeCell ref="X25:Y25"/>
    <mergeCell ref="V26:W26"/>
    <mergeCell ref="X26:Y26"/>
    <mergeCell ref="D4:G4"/>
    <mergeCell ref="T18:U18"/>
    <mergeCell ref="L32:O32"/>
    <mergeCell ref="L35:O35"/>
    <mergeCell ref="P27:S27"/>
    <mergeCell ref="L18:O18"/>
    <mergeCell ref="H32:K32"/>
    <mergeCell ref="H34:K34"/>
    <mergeCell ref="L6:O6"/>
    <mergeCell ref="H5:K5"/>
    <mergeCell ref="AQ29:AR29"/>
    <mergeCell ref="L48:O48"/>
    <mergeCell ref="T46:U46"/>
    <mergeCell ref="T32:U32"/>
    <mergeCell ref="R37:U37"/>
    <mergeCell ref="T38:U38"/>
    <mergeCell ref="R48:S48"/>
    <mergeCell ref="T48:U48"/>
    <mergeCell ref="L41:O41"/>
    <mergeCell ref="R31:U31"/>
    <mergeCell ref="AO29:AP29"/>
    <mergeCell ref="D39:G39"/>
    <mergeCell ref="L38:O38"/>
    <mergeCell ref="AK32:AN32"/>
    <mergeCell ref="AL35:AN35"/>
    <mergeCell ref="N37:Q37"/>
    <mergeCell ref="P38:Q38"/>
    <mergeCell ref="R38:S38"/>
    <mergeCell ref="D32:G32"/>
    <mergeCell ref="D38:G38"/>
    <mergeCell ref="H38:K38"/>
    <mergeCell ref="AI29:AL29"/>
    <mergeCell ref="AH37:AJ37"/>
    <mergeCell ref="AK37:AN37"/>
    <mergeCell ref="P32:S32"/>
    <mergeCell ref="V32:W32"/>
    <mergeCell ref="X32:Y32"/>
    <mergeCell ref="V33:W33"/>
    <mergeCell ref="X33:Y33"/>
    <mergeCell ref="V34:W34"/>
    <mergeCell ref="H40:K40"/>
    <mergeCell ref="D33:G33"/>
    <mergeCell ref="AK40:AN40"/>
    <mergeCell ref="R41:S41"/>
    <mergeCell ref="T41:U41"/>
    <mergeCell ref="AH39:AJ39"/>
    <mergeCell ref="R40:S40"/>
    <mergeCell ref="T40:U40"/>
    <mergeCell ref="R39:S39"/>
    <mergeCell ref="T39:U39"/>
    <mergeCell ref="N42:Q42"/>
    <mergeCell ref="R42:U42"/>
    <mergeCell ref="AL42:AN42"/>
    <mergeCell ref="D43:G43"/>
    <mergeCell ref="H43:K43"/>
    <mergeCell ref="L43:O43"/>
    <mergeCell ref="P43:Q43"/>
    <mergeCell ref="R43:S43"/>
    <mergeCell ref="T43:U43"/>
    <mergeCell ref="AH43:AJ43"/>
    <mergeCell ref="AK43:AN43"/>
    <mergeCell ref="D44:G44"/>
    <mergeCell ref="R44:S44"/>
    <mergeCell ref="T44:U44"/>
    <mergeCell ref="H45:K45"/>
    <mergeCell ref="AH45:AJ45"/>
    <mergeCell ref="L46:O46"/>
    <mergeCell ref="T45:U45"/>
    <mergeCell ref="R46:S46"/>
    <mergeCell ref="R45:S45"/>
    <mergeCell ref="D49:G49"/>
    <mergeCell ref="R49:S49"/>
    <mergeCell ref="T49:U49"/>
    <mergeCell ref="AK46:AN46"/>
    <mergeCell ref="N47:Q47"/>
    <mergeCell ref="R47:U47"/>
    <mergeCell ref="D48:G48"/>
    <mergeCell ref="H48:K48"/>
    <mergeCell ref="P48:Q48"/>
    <mergeCell ref="AL48:AN48"/>
    <mergeCell ref="AK49:AN49"/>
    <mergeCell ref="H50:K50"/>
    <mergeCell ref="R50:S50"/>
    <mergeCell ref="T50:U50"/>
    <mergeCell ref="L51:O51"/>
    <mergeCell ref="R51:S51"/>
    <mergeCell ref="T51:U51"/>
    <mergeCell ref="AH49:AJ49"/>
    <mergeCell ref="AH51:AJ51"/>
    <mergeCell ref="X34:Y34"/>
    <mergeCell ref="V35:W35"/>
    <mergeCell ref="X35:Y35"/>
    <mergeCell ref="X36:Y36"/>
    <mergeCell ref="D3:G3"/>
    <mergeCell ref="H3:K3"/>
    <mergeCell ref="L3:O3"/>
    <mergeCell ref="T3:U3"/>
    <mergeCell ref="P3:Q3"/>
    <mergeCell ref="R3:S3"/>
    <mergeCell ref="P36:S36"/>
    <mergeCell ref="V36:W36"/>
    <mergeCell ref="M31:Q31"/>
    <mergeCell ref="L16:O16"/>
    <mergeCell ref="T16:U16"/>
    <mergeCell ref="L26:O26"/>
    <mergeCell ref="P23:S23"/>
    <mergeCell ref="V23:W23"/>
    <mergeCell ref="V24:W24"/>
    <mergeCell ref="V27:W27"/>
    <mergeCell ref="R10:S10"/>
    <mergeCell ref="T10:U10"/>
    <mergeCell ref="T11:U11"/>
    <mergeCell ref="T14:U14"/>
    <mergeCell ref="H10:K10"/>
    <mergeCell ref="D9:G9"/>
    <mergeCell ref="R14:S14"/>
    <mergeCell ref="R16:S16"/>
    <mergeCell ref="L11:O11"/>
    <mergeCell ref="R11:S11"/>
    <mergeCell ref="M12:Q12"/>
    <mergeCell ref="R12:U12"/>
    <mergeCell ref="R9:S9"/>
    <mergeCell ref="T9:U9"/>
    <mergeCell ref="D18:G18"/>
    <mergeCell ref="H18:K18"/>
    <mergeCell ref="P18:Q18"/>
    <mergeCell ref="R18:S18"/>
    <mergeCell ref="D19:G19"/>
    <mergeCell ref="R19:S19"/>
    <mergeCell ref="T19:U19"/>
    <mergeCell ref="H20:K20"/>
    <mergeCell ref="R20:S20"/>
    <mergeCell ref="T20:U20"/>
    <mergeCell ref="D24:G24"/>
    <mergeCell ref="H25:K25"/>
    <mergeCell ref="T23:U23"/>
    <mergeCell ref="D23:G23"/>
    <mergeCell ref="H23:K23"/>
    <mergeCell ref="L23:O23"/>
    <mergeCell ref="R8:S8"/>
    <mergeCell ref="R6:S6"/>
    <mergeCell ref="T6:U6"/>
    <mergeCell ref="T8:U8"/>
    <mergeCell ref="R4:S4"/>
    <mergeCell ref="T4:U4"/>
    <mergeCell ref="M7:Q7"/>
    <mergeCell ref="R7:U7"/>
    <mergeCell ref="R5:S5"/>
    <mergeCell ref="T5:U5"/>
    <mergeCell ref="D8:G8"/>
    <mergeCell ref="H8:K8"/>
    <mergeCell ref="L8:O8"/>
    <mergeCell ref="P8:Q8"/>
    <mergeCell ref="H15:K15"/>
    <mergeCell ref="R15:S15"/>
    <mergeCell ref="T15:U15"/>
    <mergeCell ref="D13:G13"/>
    <mergeCell ref="H13:K13"/>
    <mergeCell ref="L13:O13"/>
    <mergeCell ref="P13:Q13"/>
    <mergeCell ref="R13:S13"/>
    <mergeCell ref="T13:U13"/>
    <mergeCell ref="D14:G14"/>
    <mergeCell ref="X23:Y23"/>
    <mergeCell ref="X24:Y24"/>
    <mergeCell ref="Q17:U17"/>
    <mergeCell ref="V17:Y17"/>
    <mergeCell ref="M22:Q22"/>
    <mergeCell ref="R22:U22"/>
    <mergeCell ref="L21:O21"/>
    <mergeCell ref="R21:S21"/>
    <mergeCell ref="T21:U2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28" max="3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view="pageBreakPreview" zoomScale="85" zoomScaleSheetLayoutView="85" workbookViewId="0" topLeftCell="A1">
      <selection activeCell="J145" sqref="J145"/>
    </sheetView>
  </sheetViews>
  <sheetFormatPr defaultColWidth="9.00390625" defaultRowHeight="13.5"/>
  <cols>
    <col min="1" max="1" width="4.75390625" style="49" customWidth="1"/>
    <col min="2" max="2" width="7.875" style="49" customWidth="1"/>
    <col min="3" max="3" width="11.50390625" style="20" customWidth="1"/>
    <col min="4" max="4" width="11.25390625" style="20" customWidth="1"/>
    <col min="5" max="5" width="15.375" style="49" customWidth="1"/>
    <col min="6" max="6" width="5.625" style="49" customWidth="1"/>
    <col min="7" max="7" width="4.375" style="49" customWidth="1"/>
    <col min="8" max="8" width="14.25390625" style="20" customWidth="1"/>
    <col min="9" max="9" width="11.375" style="20" customWidth="1"/>
    <col min="10" max="10" width="10.875" style="20" customWidth="1"/>
    <col min="11" max="11" width="5.125" style="49" customWidth="1"/>
    <col min="12" max="12" width="12.75390625" style="49" customWidth="1"/>
    <col min="13" max="13" width="4.375" style="49" customWidth="1"/>
    <col min="14" max="20" width="5.625" style="49" customWidth="1"/>
    <col min="21" max="16384" width="9.00390625" style="49" customWidth="1"/>
  </cols>
  <sheetData>
    <row r="1" ht="24">
      <c r="B1" s="50" t="s">
        <v>409</v>
      </c>
    </row>
    <row r="2" ht="13.5">
      <c r="C2" s="52"/>
    </row>
    <row r="3" spans="3:7" ht="13.5">
      <c r="C3" s="20" t="s">
        <v>85</v>
      </c>
      <c r="G3" s="49" t="s">
        <v>63</v>
      </c>
    </row>
    <row r="4" spans="2:13" ht="13.5">
      <c r="B4" s="49" t="s">
        <v>101</v>
      </c>
      <c r="C4" s="51" t="s">
        <v>98</v>
      </c>
      <c r="D4" s="51" t="s">
        <v>99</v>
      </c>
      <c r="F4" s="53"/>
      <c r="G4" s="49" t="s">
        <v>101</v>
      </c>
      <c r="H4" s="51" t="s">
        <v>64</v>
      </c>
      <c r="I4" s="51" t="s">
        <v>99</v>
      </c>
      <c r="J4" s="51"/>
      <c r="K4" s="53"/>
      <c r="L4" s="53"/>
      <c r="M4" s="53"/>
    </row>
    <row r="5" spans="2:11" ht="15.75" customHeight="1">
      <c r="B5" s="134">
        <v>1</v>
      </c>
      <c r="C5" s="135" t="s">
        <v>112</v>
      </c>
      <c r="D5" s="136" t="s">
        <v>113</v>
      </c>
      <c r="E5" s="137" t="s">
        <v>357</v>
      </c>
      <c r="G5" s="134">
        <v>1</v>
      </c>
      <c r="H5" s="135" t="s">
        <v>120</v>
      </c>
      <c r="I5" s="136" t="s">
        <v>66</v>
      </c>
      <c r="J5" s="137" t="s">
        <v>172</v>
      </c>
      <c r="K5" s="59"/>
    </row>
    <row r="6" spans="2:13" ht="15.75" customHeight="1">
      <c r="B6" s="134">
        <v>2</v>
      </c>
      <c r="C6" s="135" t="s">
        <v>395</v>
      </c>
      <c r="D6" s="136" t="s">
        <v>106</v>
      </c>
      <c r="E6" s="135"/>
      <c r="G6" s="134">
        <v>9</v>
      </c>
      <c r="H6" s="135" t="s">
        <v>159</v>
      </c>
      <c r="I6" s="136" t="s">
        <v>155</v>
      </c>
      <c r="J6" s="135"/>
      <c r="K6" s="59"/>
      <c r="M6" s="37"/>
    </row>
    <row r="7" spans="2:11" ht="15.75" customHeight="1">
      <c r="B7" s="134" t="s">
        <v>438</v>
      </c>
      <c r="C7" s="135" t="s">
        <v>390</v>
      </c>
      <c r="D7" s="136" t="s">
        <v>104</v>
      </c>
      <c r="E7" s="135"/>
      <c r="G7" s="134">
        <v>3</v>
      </c>
      <c r="H7" s="135" t="s">
        <v>162</v>
      </c>
      <c r="I7" s="136" t="s">
        <v>163</v>
      </c>
      <c r="J7" s="135"/>
      <c r="K7" s="59"/>
    </row>
    <row r="8" spans="2:11" ht="15.75" customHeight="1">
      <c r="B8" s="134">
        <v>4</v>
      </c>
      <c r="C8" s="135" t="s">
        <v>399</v>
      </c>
      <c r="D8" s="136" t="s">
        <v>400</v>
      </c>
      <c r="E8" s="135"/>
      <c r="G8" s="134">
        <v>43</v>
      </c>
      <c r="H8" s="135" t="s">
        <v>170</v>
      </c>
      <c r="I8" s="136" t="s">
        <v>168</v>
      </c>
      <c r="J8" s="137"/>
      <c r="K8" s="54"/>
    </row>
    <row r="9" spans="2:11" ht="15.75" customHeight="1">
      <c r="B9" s="134">
        <v>5</v>
      </c>
      <c r="C9" s="135" t="s">
        <v>356</v>
      </c>
      <c r="D9" s="136" t="s">
        <v>209</v>
      </c>
      <c r="E9" s="135"/>
      <c r="G9" s="134">
        <v>5</v>
      </c>
      <c r="H9" s="135" t="s">
        <v>181</v>
      </c>
      <c r="I9" s="136" t="s">
        <v>182</v>
      </c>
      <c r="J9" s="135"/>
      <c r="K9" s="54"/>
    </row>
    <row r="10" spans="2:11" ht="15.75" customHeight="1">
      <c r="B10" s="134">
        <v>6</v>
      </c>
      <c r="C10" s="135" t="s">
        <v>353</v>
      </c>
      <c r="D10" s="136" t="s">
        <v>345</v>
      </c>
      <c r="E10" s="135"/>
      <c r="G10" s="134">
        <v>6</v>
      </c>
      <c r="H10" s="138" t="s">
        <v>176</v>
      </c>
      <c r="I10" s="136" t="s">
        <v>108</v>
      </c>
      <c r="J10" s="135"/>
      <c r="K10" s="58"/>
    </row>
    <row r="11" spans="2:11" ht="15.75" customHeight="1">
      <c r="B11" s="134">
        <v>7</v>
      </c>
      <c r="C11" s="135" t="s">
        <v>316</v>
      </c>
      <c r="D11" s="136" t="s">
        <v>163</v>
      </c>
      <c r="E11" s="135"/>
      <c r="G11" s="134">
        <v>7</v>
      </c>
      <c r="H11" s="135" t="s">
        <v>191</v>
      </c>
      <c r="I11" s="136" t="s">
        <v>192</v>
      </c>
      <c r="J11" s="135" t="s">
        <v>193</v>
      </c>
      <c r="K11" s="54"/>
    </row>
    <row r="12" spans="2:11" ht="15.75" customHeight="1">
      <c r="B12" s="134">
        <v>8</v>
      </c>
      <c r="C12" s="135" t="s">
        <v>107</v>
      </c>
      <c r="D12" s="136" t="s">
        <v>106</v>
      </c>
      <c r="E12" s="135"/>
      <c r="G12" s="134">
        <v>8</v>
      </c>
      <c r="H12" s="135" t="s">
        <v>183</v>
      </c>
      <c r="I12" s="136" t="s">
        <v>182</v>
      </c>
      <c r="J12" s="135" t="s">
        <v>184</v>
      </c>
      <c r="K12" s="54"/>
    </row>
    <row r="13" spans="2:13" ht="15.75" customHeight="1">
      <c r="B13" s="134">
        <v>9</v>
      </c>
      <c r="C13" s="141" t="s">
        <v>359</v>
      </c>
      <c r="D13" s="136" t="s">
        <v>113</v>
      </c>
      <c r="E13" s="137" t="s">
        <v>180</v>
      </c>
      <c r="G13" s="134">
        <v>36</v>
      </c>
      <c r="H13" s="135" t="s">
        <v>190</v>
      </c>
      <c r="I13" s="136" t="s">
        <v>84</v>
      </c>
      <c r="J13" s="135"/>
      <c r="K13" s="60"/>
      <c r="M13" s="61"/>
    </row>
    <row r="14" spans="2:11" ht="15.75" customHeight="1">
      <c r="B14" s="134">
        <v>10</v>
      </c>
      <c r="C14" s="135" t="s">
        <v>349</v>
      </c>
      <c r="D14" s="136" t="s">
        <v>345</v>
      </c>
      <c r="E14" s="135"/>
      <c r="G14" s="134">
        <v>10</v>
      </c>
      <c r="H14" s="141" t="s">
        <v>179</v>
      </c>
      <c r="I14" s="136" t="s">
        <v>113</v>
      </c>
      <c r="J14" s="137" t="s">
        <v>180</v>
      </c>
      <c r="K14" s="54"/>
    </row>
    <row r="15" spans="2:11" ht="15.75" customHeight="1">
      <c r="B15" s="134">
        <v>11</v>
      </c>
      <c r="C15" s="135" t="s">
        <v>408</v>
      </c>
      <c r="D15" s="136" t="s">
        <v>249</v>
      </c>
      <c r="E15" s="135"/>
      <c r="G15" s="134">
        <v>11</v>
      </c>
      <c r="H15" s="135" t="s">
        <v>194</v>
      </c>
      <c r="I15" s="136" t="s">
        <v>106</v>
      </c>
      <c r="J15" s="135"/>
      <c r="K15" s="54"/>
    </row>
    <row r="16" spans="2:11" ht="15.75" customHeight="1">
      <c r="B16" s="134">
        <v>12</v>
      </c>
      <c r="C16" s="135" t="s">
        <v>340</v>
      </c>
      <c r="D16" s="136" t="s">
        <v>330</v>
      </c>
      <c r="E16" s="135"/>
      <c r="G16" s="134">
        <v>12</v>
      </c>
      <c r="H16" s="135" t="s">
        <v>160</v>
      </c>
      <c r="I16" s="136" t="s">
        <v>155</v>
      </c>
      <c r="J16" s="135"/>
      <c r="K16" s="58"/>
    </row>
    <row r="17" spans="2:11" ht="15.75" customHeight="1">
      <c r="B17" s="134">
        <v>13</v>
      </c>
      <c r="C17" s="135" t="s">
        <v>117</v>
      </c>
      <c r="D17" s="136" t="s">
        <v>113</v>
      </c>
      <c r="E17" s="137" t="s">
        <v>114</v>
      </c>
      <c r="G17" s="134">
        <v>13</v>
      </c>
      <c r="H17" s="138" t="s">
        <v>132</v>
      </c>
      <c r="I17" s="136" t="s">
        <v>108</v>
      </c>
      <c r="J17" s="135"/>
      <c r="K17" s="54"/>
    </row>
    <row r="18" spans="2:11" ht="15.75" customHeight="1">
      <c r="B18" s="134">
        <v>14</v>
      </c>
      <c r="C18" s="145" t="s">
        <v>323</v>
      </c>
      <c r="D18" s="136" t="s">
        <v>108</v>
      </c>
      <c r="E18" s="135"/>
      <c r="G18" s="134">
        <v>41</v>
      </c>
      <c r="H18" s="138" t="s">
        <v>130</v>
      </c>
      <c r="I18" s="136" t="s">
        <v>108</v>
      </c>
      <c r="J18" s="135" t="s">
        <v>174</v>
      </c>
      <c r="K18" s="38"/>
    </row>
    <row r="19" spans="2:11" ht="15.75" customHeight="1">
      <c r="B19" s="134">
        <v>94</v>
      </c>
      <c r="C19" s="134" t="s">
        <v>354</v>
      </c>
      <c r="D19" s="146" t="s">
        <v>345</v>
      </c>
      <c r="E19" s="134"/>
      <c r="G19" s="134">
        <v>15</v>
      </c>
      <c r="H19" s="138" t="s">
        <v>177</v>
      </c>
      <c r="I19" s="136" t="s">
        <v>108</v>
      </c>
      <c r="J19" s="135"/>
      <c r="K19" s="57"/>
    </row>
    <row r="20" spans="2:11" ht="15.75" customHeight="1">
      <c r="B20" s="134">
        <v>16</v>
      </c>
      <c r="C20" s="135" t="s">
        <v>401</v>
      </c>
      <c r="D20" s="136" t="s">
        <v>67</v>
      </c>
      <c r="E20" s="135"/>
      <c r="G20" s="134">
        <v>16</v>
      </c>
      <c r="H20" s="135" t="s">
        <v>123</v>
      </c>
      <c r="I20" s="136" t="s">
        <v>84</v>
      </c>
      <c r="J20" s="135"/>
      <c r="K20" s="57"/>
    </row>
    <row r="21" spans="2:11" ht="15.75" customHeight="1">
      <c r="B21" s="134">
        <v>17</v>
      </c>
      <c r="C21" s="135" t="s">
        <v>347</v>
      </c>
      <c r="D21" s="136" t="s">
        <v>345</v>
      </c>
      <c r="E21" s="135"/>
      <c r="G21" s="134">
        <v>20</v>
      </c>
      <c r="H21" s="135" t="s">
        <v>152</v>
      </c>
      <c r="I21" s="136" t="s">
        <v>153</v>
      </c>
      <c r="J21" s="135"/>
      <c r="K21" s="57"/>
    </row>
    <row r="22" spans="2:11" ht="15.75" customHeight="1">
      <c r="B22" s="134">
        <v>18</v>
      </c>
      <c r="C22" s="135" t="s">
        <v>341</v>
      </c>
      <c r="D22" s="136" t="s">
        <v>330</v>
      </c>
      <c r="E22" s="135"/>
      <c r="G22" s="134">
        <v>18</v>
      </c>
      <c r="H22" s="135" t="s">
        <v>126</v>
      </c>
      <c r="I22" s="136" t="s">
        <v>106</v>
      </c>
      <c r="J22" s="135"/>
      <c r="K22" s="38"/>
    </row>
    <row r="23" spans="2:11" ht="15.75" customHeight="1">
      <c r="B23" s="134">
        <v>97</v>
      </c>
      <c r="C23" s="135" t="s">
        <v>405</v>
      </c>
      <c r="D23" s="136" t="s">
        <v>345</v>
      </c>
      <c r="E23" s="135"/>
      <c r="G23" s="134">
        <v>19</v>
      </c>
      <c r="H23" s="135" t="s">
        <v>122</v>
      </c>
      <c r="I23" s="136" t="s">
        <v>65</v>
      </c>
      <c r="J23" s="135"/>
      <c r="K23" s="57"/>
    </row>
    <row r="24" spans="2:11" ht="15.75" customHeight="1">
      <c r="B24" s="134">
        <v>20</v>
      </c>
      <c r="C24" s="135" t="s">
        <v>365</v>
      </c>
      <c r="D24" s="136" t="s">
        <v>182</v>
      </c>
      <c r="E24" s="135" t="s">
        <v>184</v>
      </c>
      <c r="G24" s="134">
        <v>17</v>
      </c>
      <c r="H24" s="138" t="s">
        <v>129</v>
      </c>
      <c r="I24" s="136" t="s">
        <v>108</v>
      </c>
      <c r="J24" s="135" t="s">
        <v>174</v>
      </c>
      <c r="K24" s="56"/>
    </row>
    <row r="25" spans="2:11" ht="15.75" customHeight="1">
      <c r="B25" s="134">
        <v>21</v>
      </c>
      <c r="C25" s="135" t="s">
        <v>342</v>
      </c>
      <c r="D25" s="136" t="s">
        <v>330</v>
      </c>
      <c r="E25" s="135"/>
      <c r="G25" s="134">
        <v>34</v>
      </c>
      <c r="H25" s="138" t="s">
        <v>178</v>
      </c>
      <c r="I25" s="136" t="s">
        <v>108</v>
      </c>
      <c r="J25" s="135"/>
      <c r="K25" s="64"/>
    </row>
    <row r="26" spans="2:11" ht="15.75" customHeight="1">
      <c r="B26" s="134">
        <v>81</v>
      </c>
      <c r="C26" s="135" t="s">
        <v>351</v>
      </c>
      <c r="D26" s="136" t="s">
        <v>345</v>
      </c>
      <c r="E26" s="135"/>
      <c r="G26" s="134">
        <v>22</v>
      </c>
      <c r="H26" s="135" t="s">
        <v>197</v>
      </c>
      <c r="I26" s="136" t="s">
        <v>198</v>
      </c>
      <c r="J26" s="140"/>
      <c r="K26" s="56"/>
    </row>
    <row r="27" spans="2:11" ht="15.75" customHeight="1">
      <c r="B27" s="134">
        <v>23</v>
      </c>
      <c r="C27" s="135" t="s">
        <v>320</v>
      </c>
      <c r="D27" s="136" t="s">
        <v>108</v>
      </c>
      <c r="E27" s="135" t="s">
        <v>321</v>
      </c>
      <c r="G27" s="134">
        <v>23</v>
      </c>
      <c r="H27" s="135" t="s">
        <v>167</v>
      </c>
      <c r="I27" s="136" t="s">
        <v>168</v>
      </c>
      <c r="J27" s="137" t="s">
        <v>169</v>
      </c>
      <c r="K27" s="57"/>
    </row>
    <row r="28" spans="2:11" ht="15.75" customHeight="1">
      <c r="B28" s="134">
        <v>24</v>
      </c>
      <c r="C28" s="135" t="s">
        <v>119</v>
      </c>
      <c r="D28" s="136" t="s">
        <v>113</v>
      </c>
      <c r="E28" s="137" t="s">
        <v>180</v>
      </c>
      <c r="G28" s="134">
        <v>24</v>
      </c>
      <c r="H28" s="135" t="s">
        <v>71</v>
      </c>
      <c r="I28" s="136" t="s">
        <v>66</v>
      </c>
      <c r="J28" s="137" t="s">
        <v>173</v>
      </c>
      <c r="K28" s="56"/>
    </row>
    <row r="29" spans="2:11" ht="15.75" customHeight="1">
      <c r="B29" s="134" t="s">
        <v>438</v>
      </c>
      <c r="C29" s="135" t="s">
        <v>385</v>
      </c>
      <c r="D29" s="136" t="s">
        <v>104</v>
      </c>
      <c r="E29" s="135"/>
      <c r="G29" s="134">
        <v>25</v>
      </c>
      <c r="H29" s="138" t="s">
        <v>131</v>
      </c>
      <c r="I29" s="136" t="s">
        <v>108</v>
      </c>
      <c r="J29" s="135"/>
      <c r="K29" s="38"/>
    </row>
    <row r="30" spans="2:11" ht="15.75" customHeight="1">
      <c r="B30" s="134">
        <v>26</v>
      </c>
      <c r="C30" s="135" t="s">
        <v>393</v>
      </c>
      <c r="D30" s="136" t="s">
        <v>106</v>
      </c>
      <c r="E30" s="135"/>
      <c r="G30" s="134">
        <v>26</v>
      </c>
      <c r="H30" s="139" t="s">
        <v>175</v>
      </c>
      <c r="I30" s="136" t="s">
        <v>108</v>
      </c>
      <c r="J30" s="135" t="s">
        <v>174</v>
      </c>
      <c r="K30" s="56"/>
    </row>
    <row r="31" spans="2:11" ht="15.75" customHeight="1">
      <c r="B31" s="134">
        <v>27</v>
      </c>
      <c r="C31" s="135" t="s">
        <v>313</v>
      </c>
      <c r="D31" s="136" t="s">
        <v>200</v>
      </c>
      <c r="E31" s="135" t="s">
        <v>314</v>
      </c>
      <c r="G31" s="134">
        <v>27</v>
      </c>
      <c r="H31" s="135" t="s">
        <v>187</v>
      </c>
      <c r="I31" s="136" t="s">
        <v>182</v>
      </c>
      <c r="J31" s="135" t="s">
        <v>186</v>
      </c>
      <c r="K31" s="55"/>
    </row>
    <row r="32" spans="2:11" ht="15.75" customHeight="1">
      <c r="B32" s="134">
        <v>28</v>
      </c>
      <c r="C32" s="135" t="s">
        <v>396</v>
      </c>
      <c r="D32" s="136" t="s">
        <v>106</v>
      </c>
      <c r="E32" s="135"/>
      <c r="G32" s="134">
        <v>28</v>
      </c>
      <c r="H32" s="135" t="s">
        <v>124</v>
      </c>
      <c r="I32" s="136" t="s">
        <v>84</v>
      </c>
      <c r="J32" s="135"/>
      <c r="K32" s="59"/>
    </row>
    <row r="33" spans="2:11" ht="15.75" customHeight="1">
      <c r="B33" s="134">
        <v>29</v>
      </c>
      <c r="C33" s="135" t="s">
        <v>343</v>
      </c>
      <c r="D33" s="136" t="s">
        <v>330</v>
      </c>
      <c r="E33" s="135"/>
      <c r="G33" s="134">
        <v>29</v>
      </c>
      <c r="H33" s="135" t="s">
        <v>121</v>
      </c>
      <c r="I33" s="136" t="s">
        <v>72</v>
      </c>
      <c r="J33" s="135"/>
      <c r="K33" s="58"/>
    </row>
    <row r="34" spans="2:11" ht="15.75" customHeight="1">
      <c r="B34" s="134">
        <v>30</v>
      </c>
      <c r="C34" s="135" t="s">
        <v>404</v>
      </c>
      <c r="D34" s="136" t="s">
        <v>345</v>
      </c>
      <c r="E34" s="135"/>
      <c r="G34" s="134">
        <v>30</v>
      </c>
      <c r="H34" s="135" t="s">
        <v>195</v>
      </c>
      <c r="I34" s="136" t="s">
        <v>106</v>
      </c>
      <c r="J34" s="135"/>
      <c r="K34" s="54"/>
    </row>
    <row r="35" spans="2:11" ht="15.75" customHeight="1">
      <c r="B35" s="134">
        <v>31</v>
      </c>
      <c r="C35" s="135" t="s">
        <v>363</v>
      </c>
      <c r="D35" s="136" t="s">
        <v>110</v>
      </c>
      <c r="E35" s="135" t="s">
        <v>364</v>
      </c>
      <c r="G35" s="134">
        <v>31</v>
      </c>
      <c r="H35" s="135" t="s">
        <v>157</v>
      </c>
      <c r="I35" s="136" t="s">
        <v>155</v>
      </c>
      <c r="J35" s="135"/>
      <c r="K35" s="54"/>
    </row>
    <row r="36" spans="2:11" ht="15.75" customHeight="1">
      <c r="B36" s="134">
        <v>32</v>
      </c>
      <c r="C36" s="135" t="s">
        <v>352</v>
      </c>
      <c r="D36" s="136" t="s">
        <v>345</v>
      </c>
      <c r="E36" s="135"/>
      <c r="G36" s="134">
        <v>32</v>
      </c>
      <c r="H36" s="135" t="s">
        <v>185</v>
      </c>
      <c r="I36" s="136" t="s">
        <v>182</v>
      </c>
      <c r="J36" s="135" t="s">
        <v>184</v>
      </c>
      <c r="K36" s="59"/>
    </row>
    <row r="37" spans="2:11" ht="15.75" customHeight="1">
      <c r="B37" s="134">
        <v>33</v>
      </c>
      <c r="C37" s="135" t="s">
        <v>319</v>
      </c>
      <c r="D37" s="136" t="s">
        <v>168</v>
      </c>
      <c r="E37" s="137"/>
      <c r="G37" s="134">
        <v>33</v>
      </c>
      <c r="H37" s="135" t="s">
        <v>171</v>
      </c>
      <c r="I37" s="136" t="s">
        <v>168</v>
      </c>
      <c r="J37" s="137"/>
      <c r="K37" s="54"/>
    </row>
    <row r="38" spans="2:11" ht="15.75" customHeight="1">
      <c r="B38" s="134">
        <v>34</v>
      </c>
      <c r="C38" s="135" t="s">
        <v>83</v>
      </c>
      <c r="D38" s="136" t="s">
        <v>67</v>
      </c>
      <c r="E38" s="135"/>
      <c r="G38" s="134">
        <v>21</v>
      </c>
      <c r="H38" s="135" t="s">
        <v>127</v>
      </c>
      <c r="I38" s="136" t="s">
        <v>182</v>
      </c>
      <c r="J38" s="135" t="s">
        <v>186</v>
      </c>
      <c r="K38" s="54"/>
    </row>
    <row r="39" spans="2:11" ht="15.75" customHeight="1">
      <c r="B39" s="134">
        <v>35</v>
      </c>
      <c r="C39" s="135" t="s">
        <v>368</v>
      </c>
      <c r="D39" s="136" t="s">
        <v>182</v>
      </c>
      <c r="E39" s="135"/>
      <c r="G39" s="134">
        <v>35</v>
      </c>
      <c r="H39" s="135" t="s">
        <v>164</v>
      </c>
      <c r="I39" s="136" t="s">
        <v>165</v>
      </c>
      <c r="J39" s="135" t="s">
        <v>166</v>
      </c>
      <c r="K39" s="54"/>
    </row>
    <row r="40" spans="2:11" ht="15.75" customHeight="1">
      <c r="B40" s="134">
        <v>67</v>
      </c>
      <c r="C40" s="135" t="s">
        <v>348</v>
      </c>
      <c r="D40" s="136" t="s">
        <v>345</v>
      </c>
      <c r="E40" s="135"/>
      <c r="G40" s="134">
        <v>2</v>
      </c>
      <c r="H40" s="135" t="s">
        <v>188</v>
      </c>
      <c r="I40" s="136" t="s">
        <v>182</v>
      </c>
      <c r="J40" s="135" t="s">
        <v>186</v>
      </c>
      <c r="K40" s="54"/>
    </row>
    <row r="41" spans="2:11" ht="15.75" customHeight="1">
      <c r="B41" s="134">
        <v>37</v>
      </c>
      <c r="C41" s="135" t="s">
        <v>309</v>
      </c>
      <c r="D41" s="136" t="s">
        <v>310</v>
      </c>
      <c r="E41" s="135"/>
      <c r="G41" s="134">
        <v>37</v>
      </c>
      <c r="H41" s="135" t="s">
        <v>125</v>
      </c>
      <c r="I41" s="136" t="s">
        <v>106</v>
      </c>
      <c r="J41" s="135"/>
      <c r="K41" s="54"/>
    </row>
    <row r="42" spans="2:11" ht="15.75" customHeight="1">
      <c r="B42" s="134">
        <v>38</v>
      </c>
      <c r="C42" s="135" t="s">
        <v>339</v>
      </c>
      <c r="D42" s="136" t="s">
        <v>330</v>
      </c>
      <c r="E42" s="135"/>
      <c r="G42" s="134">
        <v>38</v>
      </c>
      <c r="H42" s="135" t="s">
        <v>156</v>
      </c>
      <c r="I42" s="136" t="s">
        <v>155</v>
      </c>
      <c r="J42" s="135"/>
      <c r="K42" s="57"/>
    </row>
    <row r="43" spans="2:11" ht="15.75" customHeight="1">
      <c r="B43" s="134">
        <v>39</v>
      </c>
      <c r="C43" s="135" t="s">
        <v>118</v>
      </c>
      <c r="D43" s="136" t="s">
        <v>113</v>
      </c>
      <c r="E43" s="137" t="s">
        <v>114</v>
      </c>
      <c r="G43" s="134">
        <v>39</v>
      </c>
      <c r="H43" s="135" t="s">
        <v>189</v>
      </c>
      <c r="I43" s="136" t="s">
        <v>182</v>
      </c>
      <c r="J43" s="135"/>
      <c r="K43" s="64"/>
    </row>
    <row r="44" spans="2:11" ht="15.75" customHeight="1">
      <c r="B44" s="134">
        <v>40</v>
      </c>
      <c r="C44" s="135" t="s">
        <v>331</v>
      </c>
      <c r="D44" s="136" t="s">
        <v>330</v>
      </c>
      <c r="E44" s="147"/>
      <c r="G44" s="134">
        <v>40</v>
      </c>
      <c r="H44" s="135" t="s">
        <v>128</v>
      </c>
      <c r="I44" s="142" t="s">
        <v>196</v>
      </c>
      <c r="J44" s="135"/>
      <c r="K44" s="57"/>
    </row>
    <row r="45" spans="2:11" ht="15.75" customHeight="1">
      <c r="B45" s="134">
        <v>41</v>
      </c>
      <c r="C45" s="141" t="s">
        <v>360</v>
      </c>
      <c r="D45" s="136" t="s">
        <v>113</v>
      </c>
      <c r="E45" s="137" t="s">
        <v>180</v>
      </c>
      <c r="G45" s="134">
        <v>14</v>
      </c>
      <c r="H45" s="135" t="s">
        <v>154</v>
      </c>
      <c r="I45" s="136" t="s">
        <v>155</v>
      </c>
      <c r="J45" s="135"/>
      <c r="K45" s="57"/>
    </row>
    <row r="46" spans="2:11" ht="15.75" customHeight="1">
      <c r="B46" s="134">
        <v>42</v>
      </c>
      <c r="C46" s="135" t="s">
        <v>394</v>
      </c>
      <c r="D46" s="136" t="s">
        <v>106</v>
      </c>
      <c r="E46" s="135"/>
      <c r="G46" s="134">
        <v>42</v>
      </c>
      <c r="H46" s="135" t="s">
        <v>161</v>
      </c>
      <c r="I46" s="136" t="s">
        <v>155</v>
      </c>
      <c r="J46" s="135"/>
      <c r="K46" s="54"/>
    </row>
    <row r="47" spans="2:11" ht="15.75" customHeight="1">
      <c r="B47" s="134">
        <v>100</v>
      </c>
      <c r="C47" s="135" t="s">
        <v>115</v>
      </c>
      <c r="D47" s="136" t="s">
        <v>113</v>
      </c>
      <c r="E47" s="137" t="s">
        <v>114</v>
      </c>
      <c r="G47" s="134">
        <v>4</v>
      </c>
      <c r="H47" s="135" t="s">
        <v>158</v>
      </c>
      <c r="I47" s="136" t="s">
        <v>155</v>
      </c>
      <c r="J47" s="135"/>
      <c r="K47" s="60"/>
    </row>
    <row r="48" spans="2:10" ht="15.75" customHeight="1">
      <c r="B48" s="134">
        <v>44</v>
      </c>
      <c r="C48" s="135" t="s">
        <v>398</v>
      </c>
      <c r="D48" s="136" t="s">
        <v>106</v>
      </c>
      <c r="E48" s="135"/>
      <c r="G48" s="135">
        <v>44</v>
      </c>
      <c r="H48" s="135" t="s">
        <v>430</v>
      </c>
      <c r="I48" s="136" t="s">
        <v>431</v>
      </c>
      <c r="J48" s="135"/>
    </row>
    <row r="49" spans="2:10" ht="15.75" customHeight="1">
      <c r="B49" s="134">
        <v>45</v>
      </c>
      <c r="C49" s="135" t="s">
        <v>312</v>
      </c>
      <c r="D49" s="136" t="s">
        <v>310</v>
      </c>
      <c r="E49" s="135"/>
      <c r="H49" s="49"/>
      <c r="I49" s="49"/>
      <c r="J49" s="49"/>
    </row>
    <row r="50" spans="2:10" ht="15.75" customHeight="1">
      <c r="B50" s="134">
        <v>73</v>
      </c>
      <c r="C50" s="135" t="s">
        <v>105</v>
      </c>
      <c r="D50" s="136" t="s">
        <v>84</v>
      </c>
      <c r="E50" s="135"/>
      <c r="H50" s="49"/>
      <c r="I50" s="49"/>
      <c r="J50" s="49"/>
    </row>
    <row r="51" spans="2:10" ht="15.75" customHeight="1">
      <c r="B51" s="134">
        <v>69</v>
      </c>
      <c r="C51" s="135" t="s">
        <v>355</v>
      </c>
      <c r="D51" s="136" t="s">
        <v>345</v>
      </c>
      <c r="E51" s="135"/>
      <c r="H51" s="49"/>
      <c r="I51" s="49"/>
      <c r="J51" s="49"/>
    </row>
    <row r="52" spans="2:10" ht="15.75" customHeight="1">
      <c r="B52" s="134">
        <v>79</v>
      </c>
      <c r="C52" s="135" t="s">
        <v>350</v>
      </c>
      <c r="D52" s="136" t="s">
        <v>345</v>
      </c>
      <c r="E52" s="135"/>
      <c r="H52" s="49"/>
      <c r="I52" s="49"/>
      <c r="J52" s="49"/>
    </row>
    <row r="53" spans="2:10" ht="15.75" customHeight="1">
      <c r="B53" s="134">
        <v>49</v>
      </c>
      <c r="C53" s="145" t="s">
        <v>322</v>
      </c>
      <c r="D53" s="136" t="s">
        <v>108</v>
      </c>
      <c r="E53" s="135" t="s">
        <v>321</v>
      </c>
      <c r="H53" s="49"/>
      <c r="I53" s="49"/>
      <c r="J53" s="49"/>
    </row>
    <row r="54" spans="2:10" ht="15.75" customHeight="1">
      <c r="B54" s="134">
        <v>50</v>
      </c>
      <c r="C54" s="141" t="s">
        <v>358</v>
      </c>
      <c r="D54" s="136" t="s">
        <v>113</v>
      </c>
      <c r="E54" s="137" t="s">
        <v>180</v>
      </c>
      <c r="H54" s="49"/>
      <c r="I54" s="49"/>
      <c r="J54" s="49"/>
    </row>
    <row r="55" spans="2:5" ht="15.75" customHeight="1">
      <c r="B55" s="134">
        <v>51</v>
      </c>
      <c r="C55" s="135" t="s">
        <v>392</v>
      </c>
      <c r="D55" s="136" t="s">
        <v>106</v>
      </c>
      <c r="E55" s="135"/>
    </row>
    <row r="56" spans="2:5" ht="15.75" customHeight="1">
      <c r="B56" s="134">
        <v>52</v>
      </c>
      <c r="C56" s="135" t="s">
        <v>376</v>
      </c>
      <c r="D56" s="136" t="s">
        <v>104</v>
      </c>
      <c r="E56" s="137" t="s">
        <v>377</v>
      </c>
    </row>
    <row r="57" spans="2:5" ht="15.75" customHeight="1">
      <c r="B57" s="134">
        <v>53</v>
      </c>
      <c r="C57" s="143" t="s">
        <v>402</v>
      </c>
      <c r="D57" s="136" t="s">
        <v>67</v>
      </c>
      <c r="E57" s="135"/>
    </row>
    <row r="58" spans="2:11" ht="15.75" customHeight="1">
      <c r="B58" s="134">
        <v>54</v>
      </c>
      <c r="C58" s="141" t="s">
        <v>362</v>
      </c>
      <c r="D58" s="136" t="s">
        <v>113</v>
      </c>
      <c r="E58" s="137" t="s">
        <v>180</v>
      </c>
      <c r="K58" s="65"/>
    </row>
    <row r="59" spans="2:11" ht="15.75" customHeight="1">
      <c r="B59" s="134">
        <v>55</v>
      </c>
      <c r="C59" s="135" t="s">
        <v>407</v>
      </c>
      <c r="D59" s="136" t="s">
        <v>221</v>
      </c>
      <c r="E59" s="135"/>
      <c r="K59" s="57"/>
    </row>
    <row r="60" spans="2:5" ht="15.75" customHeight="1">
      <c r="B60" s="134">
        <v>56</v>
      </c>
      <c r="C60" s="135" t="s">
        <v>109</v>
      </c>
      <c r="D60" s="136" t="s">
        <v>182</v>
      </c>
      <c r="E60" s="135" t="s">
        <v>364</v>
      </c>
    </row>
    <row r="61" spans="2:5" ht="15.75" customHeight="1">
      <c r="B61" s="134">
        <v>57</v>
      </c>
      <c r="C61" s="135" t="s">
        <v>338</v>
      </c>
      <c r="D61" s="136" t="s">
        <v>330</v>
      </c>
      <c r="E61" s="135"/>
    </row>
    <row r="62" spans="2:5" ht="15.75" customHeight="1">
      <c r="B62" s="134">
        <v>58</v>
      </c>
      <c r="C62" s="145" t="s">
        <v>324</v>
      </c>
      <c r="D62" s="136" t="s">
        <v>108</v>
      </c>
      <c r="E62" s="135"/>
    </row>
    <row r="63" spans="2:5" ht="15.75" customHeight="1">
      <c r="B63" s="134">
        <v>59</v>
      </c>
      <c r="C63" s="135" t="s">
        <v>403</v>
      </c>
      <c r="D63" s="136" t="s">
        <v>345</v>
      </c>
      <c r="E63" s="135"/>
    </row>
    <row r="64" spans="2:5" ht="15.75" customHeight="1">
      <c r="B64" s="134">
        <v>60</v>
      </c>
      <c r="C64" s="135" t="s">
        <v>386</v>
      </c>
      <c r="D64" s="136" t="s">
        <v>104</v>
      </c>
      <c r="E64" s="135"/>
    </row>
    <row r="65" spans="2:5" ht="15.75" customHeight="1">
      <c r="B65" s="134">
        <v>61</v>
      </c>
      <c r="C65" s="135" t="s">
        <v>334</v>
      </c>
      <c r="D65" s="136" t="s">
        <v>330</v>
      </c>
      <c r="E65" s="135"/>
    </row>
    <row r="66" spans="2:5" ht="15.75" customHeight="1">
      <c r="B66" s="134">
        <v>62</v>
      </c>
      <c r="C66" s="135" t="s">
        <v>315</v>
      </c>
      <c r="D66" s="136" t="s">
        <v>163</v>
      </c>
      <c r="E66" s="135"/>
    </row>
    <row r="67" spans="2:5" ht="15.75" customHeight="1">
      <c r="B67" s="134">
        <v>63</v>
      </c>
      <c r="C67" s="145" t="s">
        <v>328</v>
      </c>
      <c r="D67" s="136" t="s">
        <v>108</v>
      </c>
      <c r="E67" s="135"/>
    </row>
    <row r="68" spans="2:5" ht="15.75" customHeight="1">
      <c r="B68" s="134">
        <v>64</v>
      </c>
      <c r="C68" s="135" t="s">
        <v>366</v>
      </c>
      <c r="D68" s="136" t="s">
        <v>182</v>
      </c>
      <c r="E68" s="135" t="s">
        <v>186</v>
      </c>
    </row>
    <row r="69" spans="2:5" ht="15.75" customHeight="1">
      <c r="B69" s="134">
        <v>65</v>
      </c>
      <c r="C69" s="135" t="s">
        <v>332</v>
      </c>
      <c r="D69" s="136" t="s">
        <v>330</v>
      </c>
      <c r="E69" s="135"/>
    </row>
    <row r="70" spans="2:5" ht="15.75" customHeight="1">
      <c r="B70" s="134">
        <v>66</v>
      </c>
      <c r="C70" s="135" t="s">
        <v>369</v>
      </c>
      <c r="D70" s="136" t="s">
        <v>182</v>
      </c>
      <c r="E70" s="135"/>
    </row>
    <row r="71" spans="2:5" ht="15.75" customHeight="1">
      <c r="B71" s="134">
        <v>36</v>
      </c>
      <c r="C71" s="135" t="s">
        <v>383</v>
      </c>
      <c r="D71" s="136" t="s">
        <v>104</v>
      </c>
      <c r="E71" s="135"/>
    </row>
    <row r="72" spans="2:5" ht="15.75" customHeight="1">
      <c r="B72" s="134">
        <v>68</v>
      </c>
      <c r="C72" s="135" t="s">
        <v>116</v>
      </c>
      <c r="D72" s="136" t="s">
        <v>113</v>
      </c>
      <c r="E72" s="137" t="s">
        <v>114</v>
      </c>
    </row>
    <row r="73" spans="2:5" ht="15.75" customHeight="1">
      <c r="B73" s="134" t="s">
        <v>437</v>
      </c>
      <c r="C73" s="135" t="s">
        <v>389</v>
      </c>
      <c r="D73" s="136" t="s">
        <v>104</v>
      </c>
      <c r="E73" s="135"/>
    </row>
    <row r="74" spans="2:5" ht="15.75" customHeight="1">
      <c r="B74" s="134">
        <v>70</v>
      </c>
      <c r="C74" s="135" t="s">
        <v>317</v>
      </c>
      <c r="D74" s="136" t="s">
        <v>163</v>
      </c>
      <c r="E74" s="135"/>
    </row>
    <row r="75" spans="2:5" ht="15.75" customHeight="1">
      <c r="B75" s="134">
        <v>71</v>
      </c>
      <c r="C75" s="135" t="s">
        <v>370</v>
      </c>
      <c r="D75" s="136" t="s">
        <v>192</v>
      </c>
      <c r="E75" s="135"/>
    </row>
    <row r="76" spans="2:5" ht="15.75" customHeight="1">
      <c r="B76" s="134">
        <v>72</v>
      </c>
      <c r="C76" s="141" t="s">
        <v>361</v>
      </c>
      <c r="D76" s="136" t="s">
        <v>113</v>
      </c>
      <c r="E76" s="137" t="s">
        <v>180</v>
      </c>
    </row>
    <row r="77" spans="2:5" ht="15.75" customHeight="1">
      <c r="B77" s="134" t="s">
        <v>436</v>
      </c>
      <c r="C77" s="135" t="s">
        <v>336</v>
      </c>
      <c r="D77" s="136" t="s">
        <v>330</v>
      </c>
      <c r="E77" s="135"/>
    </row>
    <row r="78" spans="2:5" ht="15.75" customHeight="1">
      <c r="B78" s="134">
        <v>74</v>
      </c>
      <c r="C78" s="135" t="s">
        <v>329</v>
      </c>
      <c r="D78" s="136" t="s">
        <v>330</v>
      </c>
      <c r="E78" s="135"/>
    </row>
    <row r="79" spans="2:5" ht="15.75" customHeight="1">
      <c r="B79" s="134">
        <v>75</v>
      </c>
      <c r="C79" s="135" t="s">
        <v>367</v>
      </c>
      <c r="D79" s="136" t="s">
        <v>182</v>
      </c>
      <c r="E79" s="135"/>
    </row>
    <row r="80" spans="2:5" ht="15.75" customHeight="1">
      <c r="B80" s="134">
        <v>76</v>
      </c>
      <c r="C80" s="135" t="s">
        <v>381</v>
      </c>
      <c r="D80" s="136" t="s">
        <v>104</v>
      </c>
      <c r="E80" s="135"/>
    </row>
    <row r="81" spans="2:5" ht="15.75" customHeight="1">
      <c r="B81" s="134">
        <v>77</v>
      </c>
      <c r="C81" s="135" t="s">
        <v>378</v>
      </c>
      <c r="D81" s="136" t="s">
        <v>104</v>
      </c>
      <c r="E81" s="137" t="s">
        <v>377</v>
      </c>
    </row>
    <row r="82" spans="2:5" ht="15.75" customHeight="1">
      <c r="B82" s="134">
        <v>98</v>
      </c>
      <c r="C82" s="145" t="s">
        <v>327</v>
      </c>
      <c r="D82" s="136" t="s">
        <v>108</v>
      </c>
      <c r="E82" s="135"/>
    </row>
    <row r="83" spans="2:5" ht="15.75" customHeight="1">
      <c r="B83" s="134" t="s">
        <v>438</v>
      </c>
      <c r="C83" s="135" t="s">
        <v>391</v>
      </c>
      <c r="D83" s="136" t="s">
        <v>104</v>
      </c>
      <c r="E83" s="135"/>
    </row>
    <row r="84" spans="2:5" ht="15.75" customHeight="1">
      <c r="B84" s="134">
        <v>80</v>
      </c>
      <c r="C84" s="135" t="s">
        <v>311</v>
      </c>
      <c r="D84" s="136" t="s">
        <v>310</v>
      </c>
      <c r="E84" s="135"/>
    </row>
    <row r="85" spans="2:5" ht="15.75" customHeight="1">
      <c r="B85" s="134">
        <v>22</v>
      </c>
      <c r="C85" s="135" t="s">
        <v>379</v>
      </c>
      <c r="D85" s="136" t="s">
        <v>104</v>
      </c>
      <c r="E85" s="135"/>
    </row>
    <row r="86" spans="2:5" ht="15.75" customHeight="1">
      <c r="B86" s="134">
        <v>82</v>
      </c>
      <c r="C86" s="135" t="s">
        <v>337</v>
      </c>
      <c r="D86" s="136" t="s">
        <v>330</v>
      </c>
      <c r="E86" s="135"/>
    </row>
    <row r="87" spans="2:5" ht="15.75" customHeight="1">
      <c r="B87" s="134">
        <v>83</v>
      </c>
      <c r="C87" s="145" t="s">
        <v>325</v>
      </c>
      <c r="D87" s="136" t="s">
        <v>108</v>
      </c>
      <c r="E87" s="135"/>
    </row>
    <row r="88" spans="2:5" ht="15.75" customHeight="1">
      <c r="B88" s="134">
        <v>84</v>
      </c>
      <c r="C88" s="135" t="s">
        <v>406</v>
      </c>
      <c r="D88" s="136" t="s">
        <v>221</v>
      </c>
      <c r="E88" s="135"/>
    </row>
    <row r="89" spans="2:5" ht="15.75" customHeight="1">
      <c r="B89" s="134">
        <v>85</v>
      </c>
      <c r="C89" s="135" t="s">
        <v>387</v>
      </c>
      <c r="D89" s="136" t="s">
        <v>104</v>
      </c>
      <c r="E89" s="135"/>
    </row>
    <row r="90" spans="2:5" ht="15.75" customHeight="1">
      <c r="B90" s="134">
        <v>86</v>
      </c>
      <c r="C90" s="135" t="s">
        <v>333</v>
      </c>
      <c r="D90" s="136" t="s">
        <v>330</v>
      </c>
      <c r="E90" s="135"/>
    </row>
    <row r="91" spans="2:5" ht="15.75" customHeight="1">
      <c r="B91" s="134">
        <v>87</v>
      </c>
      <c r="C91" s="144" t="s">
        <v>318</v>
      </c>
      <c r="D91" s="142" t="s">
        <v>196</v>
      </c>
      <c r="E91" s="135"/>
    </row>
    <row r="92" spans="2:5" ht="15.75" customHeight="1">
      <c r="B92" s="134">
        <v>88</v>
      </c>
      <c r="C92" s="135" t="s">
        <v>397</v>
      </c>
      <c r="D92" s="136" t="s">
        <v>106</v>
      </c>
      <c r="E92" s="135"/>
    </row>
    <row r="93" spans="2:5" ht="15.75" customHeight="1">
      <c r="B93" s="134">
        <v>89</v>
      </c>
      <c r="C93" s="135" t="s">
        <v>373</v>
      </c>
      <c r="D93" s="136" t="s">
        <v>372</v>
      </c>
      <c r="E93" s="135"/>
    </row>
    <row r="94" spans="2:5" ht="13.5">
      <c r="B94" s="134">
        <v>90</v>
      </c>
      <c r="C94" s="135" t="s">
        <v>346</v>
      </c>
      <c r="D94" s="136" t="s">
        <v>345</v>
      </c>
      <c r="E94" s="135"/>
    </row>
    <row r="95" spans="2:5" ht="13.5">
      <c r="B95" s="134">
        <v>91</v>
      </c>
      <c r="C95" s="135" t="s">
        <v>374</v>
      </c>
      <c r="D95" s="136" t="s">
        <v>372</v>
      </c>
      <c r="E95" s="135"/>
    </row>
    <row r="96" spans="2:5" ht="13.5">
      <c r="B96" s="134">
        <v>92</v>
      </c>
      <c r="C96" s="135" t="s">
        <v>382</v>
      </c>
      <c r="D96" s="136" t="s">
        <v>104</v>
      </c>
      <c r="E96" s="135"/>
    </row>
    <row r="97" spans="2:5" ht="13.5">
      <c r="B97" s="134">
        <v>93</v>
      </c>
      <c r="C97" s="135" t="s">
        <v>111</v>
      </c>
      <c r="D97" s="136" t="s">
        <v>182</v>
      </c>
      <c r="E97" s="135" t="s">
        <v>184</v>
      </c>
    </row>
    <row r="98" spans="2:5" ht="13.5">
      <c r="B98" s="134">
        <v>15</v>
      </c>
      <c r="C98" s="135" t="s">
        <v>388</v>
      </c>
      <c r="D98" s="136" t="s">
        <v>104</v>
      </c>
      <c r="E98" s="135"/>
    </row>
    <row r="99" spans="2:5" ht="13.5">
      <c r="B99" s="134">
        <v>95</v>
      </c>
      <c r="C99" s="145" t="s">
        <v>326</v>
      </c>
      <c r="D99" s="136" t="s">
        <v>108</v>
      </c>
      <c r="E99" s="135"/>
    </row>
    <row r="100" spans="2:5" ht="13.5">
      <c r="B100" s="134">
        <v>96</v>
      </c>
      <c r="C100" s="135" t="s">
        <v>371</v>
      </c>
      <c r="D100" s="136" t="s">
        <v>372</v>
      </c>
      <c r="E100" s="135"/>
    </row>
    <row r="101" spans="2:5" ht="13.5">
      <c r="B101" s="134">
        <v>19</v>
      </c>
      <c r="C101" s="135" t="s">
        <v>375</v>
      </c>
      <c r="D101" s="136" t="s">
        <v>372</v>
      </c>
      <c r="E101" s="135"/>
    </row>
    <row r="102" spans="2:5" ht="13.5">
      <c r="B102" s="134" t="s">
        <v>436</v>
      </c>
      <c r="C102" s="135" t="s">
        <v>335</v>
      </c>
      <c r="D102" s="136" t="s">
        <v>330</v>
      </c>
      <c r="E102" s="135"/>
    </row>
    <row r="103" spans="2:5" ht="13.5">
      <c r="B103" s="134">
        <v>99</v>
      </c>
      <c r="C103" s="135" t="s">
        <v>344</v>
      </c>
      <c r="D103" s="136" t="s">
        <v>345</v>
      </c>
      <c r="E103" s="135"/>
    </row>
    <row r="104" spans="2:5" ht="13.5">
      <c r="B104" s="134">
        <v>43</v>
      </c>
      <c r="C104" s="135" t="s">
        <v>384</v>
      </c>
      <c r="D104" s="136" t="s">
        <v>104</v>
      </c>
      <c r="E104" s="135"/>
    </row>
    <row r="105" spans="2:5" ht="13.5">
      <c r="B105" s="134">
        <v>101</v>
      </c>
      <c r="C105" s="135" t="s">
        <v>380</v>
      </c>
      <c r="D105" s="136" t="s">
        <v>104</v>
      </c>
      <c r="E105" s="135"/>
    </row>
    <row r="107" spans="3:7" ht="13.5">
      <c r="C107" s="62" t="s">
        <v>69</v>
      </c>
      <c r="G107" s="49" t="s">
        <v>70</v>
      </c>
    </row>
    <row r="108" spans="2:12" ht="13.5">
      <c r="B108" s="49" t="s">
        <v>101</v>
      </c>
      <c r="C108" s="51" t="s">
        <v>98</v>
      </c>
      <c r="D108" s="51" t="s">
        <v>99</v>
      </c>
      <c r="E108" s="53" t="s">
        <v>100</v>
      </c>
      <c r="F108" s="53"/>
      <c r="G108" s="49" t="s">
        <v>101</v>
      </c>
      <c r="H108" s="51" t="s">
        <v>98</v>
      </c>
      <c r="I108" s="51" t="s">
        <v>99</v>
      </c>
      <c r="J108" s="51"/>
      <c r="K108" s="53"/>
      <c r="L108" s="53"/>
    </row>
    <row r="109" spans="1:11" ht="14.25">
      <c r="A109" s="46"/>
      <c r="B109" s="134">
        <v>1</v>
      </c>
      <c r="C109" s="135" t="s">
        <v>255</v>
      </c>
      <c r="D109" s="136" t="s">
        <v>168</v>
      </c>
      <c r="E109" s="137" t="s">
        <v>256</v>
      </c>
      <c r="G109" s="134">
        <v>1</v>
      </c>
      <c r="H109" s="135" t="s">
        <v>213</v>
      </c>
      <c r="I109" s="136" t="s">
        <v>106</v>
      </c>
      <c r="J109" s="135" t="s">
        <v>214</v>
      </c>
      <c r="K109" s="38"/>
    </row>
    <row r="110" spans="1:13" ht="14.25">
      <c r="A110" s="46"/>
      <c r="B110" s="134">
        <v>2</v>
      </c>
      <c r="C110" s="135" t="s">
        <v>265</v>
      </c>
      <c r="D110" s="136" t="s">
        <v>266</v>
      </c>
      <c r="E110" s="135"/>
      <c r="G110" s="134">
        <v>2</v>
      </c>
      <c r="H110" s="135" t="s">
        <v>227</v>
      </c>
      <c r="I110" s="136" t="s">
        <v>225</v>
      </c>
      <c r="J110" s="135" t="s">
        <v>228</v>
      </c>
      <c r="K110" s="38"/>
      <c r="M110" s="37"/>
    </row>
    <row r="111" spans="1:13" ht="14.25">
      <c r="A111" s="46"/>
      <c r="B111" s="134">
        <v>19</v>
      </c>
      <c r="C111" s="135" t="s">
        <v>260</v>
      </c>
      <c r="D111" s="136" t="s">
        <v>168</v>
      </c>
      <c r="E111" s="135"/>
      <c r="G111" s="134">
        <v>15</v>
      </c>
      <c r="H111" s="135" t="s">
        <v>80</v>
      </c>
      <c r="I111" s="136" t="s">
        <v>219</v>
      </c>
      <c r="J111" s="135" t="s">
        <v>220</v>
      </c>
      <c r="K111" s="38"/>
      <c r="M111" s="37"/>
    </row>
    <row r="112" spans="1:11" ht="14.25">
      <c r="A112" s="46"/>
      <c r="B112" s="134">
        <v>4</v>
      </c>
      <c r="C112" s="135" t="s">
        <v>268</v>
      </c>
      <c r="D112" s="136" t="s">
        <v>66</v>
      </c>
      <c r="E112" s="135" t="s">
        <v>269</v>
      </c>
      <c r="G112" s="134">
        <v>4</v>
      </c>
      <c r="H112" s="135" t="s">
        <v>212</v>
      </c>
      <c r="I112" s="136" t="s">
        <v>192</v>
      </c>
      <c r="J112" s="135"/>
      <c r="K112" s="38"/>
    </row>
    <row r="113" spans="1:11" ht="14.25">
      <c r="A113" s="46"/>
      <c r="B113" s="134">
        <v>5</v>
      </c>
      <c r="C113" s="135" t="s">
        <v>253</v>
      </c>
      <c r="D113" s="136" t="s">
        <v>165</v>
      </c>
      <c r="E113" s="135" t="s">
        <v>254</v>
      </c>
      <c r="G113" s="134">
        <v>5</v>
      </c>
      <c r="H113" s="135" t="s">
        <v>216</v>
      </c>
      <c r="I113" s="136" t="s">
        <v>217</v>
      </c>
      <c r="J113" s="135"/>
      <c r="K113" s="38"/>
    </row>
    <row r="114" spans="1:13" ht="14.25">
      <c r="A114" s="46"/>
      <c r="B114" s="134">
        <v>6</v>
      </c>
      <c r="C114" s="135" t="s">
        <v>136</v>
      </c>
      <c r="D114" s="136" t="s">
        <v>225</v>
      </c>
      <c r="E114" s="135" t="s">
        <v>226</v>
      </c>
      <c r="G114" s="134">
        <v>6</v>
      </c>
      <c r="H114" s="135" t="s">
        <v>140</v>
      </c>
      <c r="I114" s="136" t="s">
        <v>221</v>
      </c>
      <c r="J114" s="135" t="s">
        <v>222</v>
      </c>
      <c r="K114" s="38"/>
      <c r="M114" s="37"/>
    </row>
    <row r="115" spans="1:11" ht="14.25">
      <c r="A115" s="46"/>
      <c r="B115" s="134">
        <v>7</v>
      </c>
      <c r="C115" s="135" t="s">
        <v>259</v>
      </c>
      <c r="D115" s="136" t="s">
        <v>168</v>
      </c>
      <c r="E115" s="135"/>
      <c r="G115" s="134">
        <v>7</v>
      </c>
      <c r="H115" s="135" t="s">
        <v>223</v>
      </c>
      <c r="I115" s="136" t="s">
        <v>224</v>
      </c>
      <c r="J115" s="135"/>
      <c r="K115" s="38"/>
    </row>
    <row r="116" spans="1:13" ht="14.25">
      <c r="A116" s="46"/>
      <c r="B116" s="134">
        <v>8</v>
      </c>
      <c r="C116" s="135" t="s">
        <v>134</v>
      </c>
      <c r="D116" s="136" t="s">
        <v>221</v>
      </c>
      <c r="E116" s="135"/>
      <c r="G116" s="134">
        <v>8</v>
      </c>
      <c r="H116" s="135" t="s">
        <v>137</v>
      </c>
      <c r="I116" s="136" t="s">
        <v>225</v>
      </c>
      <c r="J116" s="135" t="s">
        <v>226</v>
      </c>
      <c r="K116" s="38"/>
      <c r="M116" s="37"/>
    </row>
    <row r="117" spans="1:11" ht="14.25">
      <c r="A117" s="46"/>
      <c r="B117" s="134">
        <v>18</v>
      </c>
      <c r="C117" s="135" t="s">
        <v>251</v>
      </c>
      <c r="D117" s="136" t="s">
        <v>165</v>
      </c>
      <c r="E117" s="135" t="s">
        <v>252</v>
      </c>
      <c r="G117" s="134">
        <v>9</v>
      </c>
      <c r="H117" s="135" t="s">
        <v>145</v>
      </c>
      <c r="I117" s="136" t="s">
        <v>106</v>
      </c>
      <c r="J117" s="135" t="s">
        <v>215</v>
      </c>
      <c r="K117" s="38"/>
    </row>
    <row r="118" spans="1:13" ht="14.25">
      <c r="A118" s="46"/>
      <c r="B118" s="134">
        <v>10</v>
      </c>
      <c r="C118" s="135" t="s">
        <v>261</v>
      </c>
      <c r="D118" s="136" t="s">
        <v>262</v>
      </c>
      <c r="E118" s="137"/>
      <c r="G118" s="134">
        <v>10</v>
      </c>
      <c r="H118" s="135" t="s">
        <v>218</v>
      </c>
      <c r="I118" s="136" t="s">
        <v>67</v>
      </c>
      <c r="J118" s="135"/>
      <c r="K118" s="38"/>
      <c r="M118" s="37"/>
    </row>
    <row r="119" spans="1:13" ht="14.25">
      <c r="A119" s="46"/>
      <c r="B119" s="134">
        <v>11</v>
      </c>
      <c r="C119" s="135" t="s">
        <v>257</v>
      </c>
      <c r="D119" s="136" t="s">
        <v>168</v>
      </c>
      <c r="E119" s="135" t="s">
        <v>258</v>
      </c>
      <c r="G119" s="134">
        <v>11</v>
      </c>
      <c r="H119" s="135" t="s">
        <v>201</v>
      </c>
      <c r="I119" s="136" t="s">
        <v>165</v>
      </c>
      <c r="J119" s="135" t="s">
        <v>202</v>
      </c>
      <c r="K119" s="38"/>
      <c r="M119" s="37"/>
    </row>
    <row r="120" spans="1:11" ht="13.5">
      <c r="A120" s="46"/>
      <c r="B120" s="134">
        <v>12</v>
      </c>
      <c r="C120" s="135" t="s">
        <v>135</v>
      </c>
      <c r="D120" s="136" t="s">
        <v>221</v>
      </c>
      <c r="E120" s="135"/>
      <c r="G120" s="134">
        <v>12</v>
      </c>
      <c r="H120" s="135" t="s">
        <v>211</v>
      </c>
      <c r="I120" s="136" t="s">
        <v>84</v>
      </c>
      <c r="J120" s="135"/>
      <c r="K120" s="55"/>
    </row>
    <row r="121" spans="1:11" ht="13.5">
      <c r="A121" s="46"/>
      <c r="B121" s="134">
        <v>13</v>
      </c>
      <c r="C121" s="135" t="s">
        <v>133</v>
      </c>
      <c r="D121" s="136" t="s">
        <v>66</v>
      </c>
      <c r="E121" s="135"/>
      <c r="G121" s="134">
        <v>13</v>
      </c>
      <c r="H121" s="135" t="s">
        <v>208</v>
      </c>
      <c r="I121" s="136" t="s">
        <v>209</v>
      </c>
      <c r="J121" s="135"/>
      <c r="K121" s="55"/>
    </row>
    <row r="122" spans="1:11" ht="13.5">
      <c r="A122" s="46"/>
      <c r="B122" s="134">
        <v>14</v>
      </c>
      <c r="C122" s="135" t="s">
        <v>272</v>
      </c>
      <c r="D122" s="136" t="s">
        <v>168</v>
      </c>
      <c r="E122" s="137" t="s">
        <v>256</v>
      </c>
      <c r="G122" s="134">
        <v>14</v>
      </c>
      <c r="H122" s="135" t="s">
        <v>204</v>
      </c>
      <c r="I122" s="136" t="s">
        <v>168</v>
      </c>
      <c r="J122" s="135"/>
      <c r="K122" s="55"/>
    </row>
    <row r="123" spans="1:11" ht="13.5">
      <c r="A123" s="46"/>
      <c r="B123" s="134">
        <v>15</v>
      </c>
      <c r="C123" s="135" t="s">
        <v>263</v>
      </c>
      <c r="D123" s="136" t="s">
        <v>264</v>
      </c>
      <c r="E123" s="137"/>
      <c r="G123" s="134">
        <v>3</v>
      </c>
      <c r="H123" s="135" t="s">
        <v>205</v>
      </c>
      <c r="I123" s="136" t="s">
        <v>168</v>
      </c>
      <c r="J123" s="135"/>
      <c r="K123" s="55"/>
    </row>
    <row r="124" spans="1:11" ht="13.5">
      <c r="A124" s="46"/>
      <c r="B124" s="134">
        <v>16</v>
      </c>
      <c r="C124" s="135" t="s">
        <v>270</v>
      </c>
      <c r="D124" s="136" t="s">
        <v>76</v>
      </c>
      <c r="E124" s="135"/>
      <c r="G124" s="134">
        <v>16</v>
      </c>
      <c r="H124" s="135" t="s">
        <v>206</v>
      </c>
      <c r="I124" s="136" t="s">
        <v>207</v>
      </c>
      <c r="J124" s="135"/>
      <c r="K124" s="55"/>
    </row>
    <row r="125" spans="1:11" ht="13.5">
      <c r="A125" s="46"/>
      <c r="B125" s="134">
        <v>17</v>
      </c>
      <c r="C125" s="135" t="s">
        <v>141</v>
      </c>
      <c r="D125" s="136" t="s">
        <v>66</v>
      </c>
      <c r="E125" s="135" t="s">
        <v>267</v>
      </c>
      <c r="G125" s="134">
        <v>17</v>
      </c>
      <c r="H125" s="135" t="s">
        <v>210</v>
      </c>
      <c r="I125" s="136" t="s">
        <v>84</v>
      </c>
      <c r="J125" s="135"/>
      <c r="K125" s="55"/>
    </row>
    <row r="126" spans="1:11" ht="13.5">
      <c r="A126" s="46"/>
      <c r="B126" s="134">
        <v>9</v>
      </c>
      <c r="C126" s="135" t="s">
        <v>271</v>
      </c>
      <c r="D126" s="136" t="s">
        <v>76</v>
      </c>
      <c r="E126" s="135"/>
      <c r="G126" s="134">
        <v>18</v>
      </c>
      <c r="H126" s="135" t="s">
        <v>203</v>
      </c>
      <c r="I126" s="136" t="s">
        <v>165</v>
      </c>
      <c r="J126" s="135"/>
      <c r="K126" s="55"/>
    </row>
    <row r="127" spans="1:11" ht="13.5">
      <c r="A127" s="46"/>
      <c r="B127" s="134">
        <v>3</v>
      </c>
      <c r="C127" s="134" t="s">
        <v>273</v>
      </c>
      <c r="D127" s="146" t="s">
        <v>209</v>
      </c>
      <c r="E127" s="134"/>
      <c r="G127" s="134">
        <v>19</v>
      </c>
      <c r="H127" s="135" t="s">
        <v>199</v>
      </c>
      <c r="I127" s="136" t="s">
        <v>200</v>
      </c>
      <c r="J127" s="135"/>
      <c r="K127" s="55"/>
    </row>
    <row r="128" spans="2:5" ht="13.5">
      <c r="B128" s="156">
        <v>20</v>
      </c>
      <c r="C128" s="135" t="s">
        <v>284</v>
      </c>
      <c r="D128" s="135" t="s">
        <v>106</v>
      </c>
      <c r="E128" s="155"/>
    </row>
    <row r="130" spans="3:8" ht="13.5">
      <c r="C130" s="62" t="s">
        <v>73</v>
      </c>
      <c r="H130" s="62" t="s">
        <v>74</v>
      </c>
    </row>
    <row r="131" spans="2:12" ht="13.5">
      <c r="B131" s="49" t="s">
        <v>101</v>
      </c>
      <c r="C131" s="51" t="s">
        <v>98</v>
      </c>
      <c r="D131" s="51" t="s">
        <v>99</v>
      </c>
      <c r="E131" s="53" t="s">
        <v>100</v>
      </c>
      <c r="F131" s="53"/>
      <c r="G131" s="49" t="s">
        <v>101</v>
      </c>
      <c r="H131" s="51" t="s">
        <v>98</v>
      </c>
      <c r="I131" s="51" t="s">
        <v>99</v>
      </c>
      <c r="J131" s="51"/>
      <c r="K131" s="53"/>
      <c r="L131" s="53"/>
    </row>
    <row r="132" spans="1:11" ht="14.25">
      <c r="A132" s="46"/>
      <c r="B132" s="134">
        <v>1</v>
      </c>
      <c r="C132" s="135" t="s">
        <v>142</v>
      </c>
      <c r="D132" s="136" t="s">
        <v>106</v>
      </c>
      <c r="E132" s="135"/>
      <c r="G132" s="134">
        <v>7</v>
      </c>
      <c r="H132" s="135" t="s">
        <v>229</v>
      </c>
      <c r="I132" s="136" t="s">
        <v>230</v>
      </c>
      <c r="J132" s="135"/>
      <c r="K132" s="38"/>
    </row>
    <row r="133" spans="1:13" ht="14.25">
      <c r="A133" s="46"/>
      <c r="B133" s="134">
        <v>2</v>
      </c>
      <c r="C133" s="135" t="s">
        <v>144</v>
      </c>
      <c r="D133" s="136" t="s">
        <v>221</v>
      </c>
      <c r="E133" s="135"/>
      <c r="G133" s="134">
        <v>3</v>
      </c>
      <c r="H133" s="143" t="s">
        <v>231</v>
      </c>
      <c r="I133" s="135" t="s">
        <v>84</v>
      </c>
      <c r="J133" s="135"/>
      <c r="K133" s="38"/>
      <c r="M133" s="37"/>
    </row>
    <row r="134" spans="1:13" ht="14.25">
      <c r="A134" s="46"/>
      <c r="B134" s="134">
        <v>9</v>
      </c>
      <c r="C134" s="135" t="s">
        <v>282</v>
      </c>
      <c r="D134" s="136" t="s">
        <v>283</v>
      </c>
      <c r="E134" s="135"/>
      <c r="G134" s="134">
        <v>5</v>
      </c>
      <c r="H134" s="135" t="s">
        <v>138</v>
      </c>
      <c r="I134" s="136" t="s">
        <v>106</v>
      </c>
      <c r="J134" s="135"/>
      <c r="K134" s="38"/>
      <c r="M134" s="37"/>
    </row>
    <row r="135" spans="1:13" ht="14.25">
      <c r="A135" s="46"/>
      <c r="B135" s="134">
        <v>4</v>
      </c>
      <c r="C135" s="135" t="s">
        <v>275</v>
      </c>
      <c r="D135" s="136" t="s">
        <v>200</v>
      </c>
      <c r="E135" s="135"/>
      <c r="G135" s="134">
        <v>4</v>
      </c>
      <c r="H135" s="135" t="s">
        <v>139</v>
      </c>
      <c r="I135" s="136" t="s">
        <v>106</v>
      </c>
      <c r="J135" s="135"/>
      <c r="K135" s="38"/>
      <c r="M135" s="37"/>
    </row>
    <row r="136" spans="1:11" ht="27">
      <c r="A136" s="46"/>
      <c r="B136" s="134">
        <v>10</v>
      </c>
      <c r="C136" s="135" t="s">
        <v>280</v>
      </c>
      <c r="D136" s="136" t="s">
        <v>281</v>
      </c>
      <c r="E136" s="135"/>
      <c r="G136" s="134">
        <v>1</v>
      </c>
      <c r="H136" s="135" t="s">
        <v>232</v>
      </c>
      <c r="I136" s="136" t="s">
        <v>68</v>
      </c>
      <c r="J136" s="137" t="s">
        <v>233</v>
      </c>
      <c r="K136" s="38"/>
    </row>
    <row r="137" spans="1:11" ht="14.25">
      <c r="A137" s="46"/>
      <c r="B137" s="134">
        <v>3</v>
      </c>
      <c r="C137" s="135" t="s">
        <v>279</v>
      </c>
      <c r="D137" s="136" t="s">
        <v>165</v>
      </c>
      <c r="E137" s="135" t="s">
        <v>278</v>
      </c>
      <c r="G137" s="134">
        <v>6</v>
      </c>
      <c r="H137" s="135" t="s">
        <v>234</v>
      </c>
      <c r="I137" s="136" t="s">
        <v>217</v>
      </c>
      <c r="J137" s="135"/>
      <c r="K137" s="38"/>
    </row>
    <row r="138" spans="1:13" ht="14.25">
      <c r="A138" s="46"/>
      <c r="B138" s="134">
        <v>5</v>
      </c>
      <c r="C138" s="135" t="s">
        <v>285</v>
      </c>
      <c r="D138" s="136" t="s">
        <v>78</v>
      </c>
      <c r="E138" s="135"/>
      <c r="G138" s="134">
        <v>2</v>
      </c>
      <c r="H138" s="134" t="s">
        <v>235</v>
      </c>
      <c r="I138" s="146" t="s">
        <v>221</v>
      </c>
      <c r="J138" s="134"/>
      <c r="K138" s="38"/>
      <c r="M138" s="37"/>
    </row>
    <row r="139" spans="1:10" ht="13.5">
      <c r="A139" s="46"/>
      <c r="B139" s="134">
        <v>7</v>
      </c>
      <c r="C139" s="135" t="s">
        <v>77</v>
      </c>
      <c r="D139" s="136" t="s">
        <v>67</v>
      </c>
      <c r="E139" s="135"/>
      <c r="G139" s="135">
        <v>8</v>
      </c>
      <c r="H139" s="156" t="s">
        <v>439</v>
      </c>
      <c r="I139" s="136" t="s">
        <v>68</v>
      </c>
      <c r="J139" s="155"/>
    </row>
    <row r="140" spans="1:10" ht="14.25">
      <c r="A140" s="46"/>
      <c r="B140" s="134">
        <v>8</v>
      </c>
      <c r="C140" s="135" t="s">
        <v>276</v>
      </c>
      <c r="D140" s="136" t="s">
        <v>200</v>
      </c>
      <c r="E140" s="135"/>
      <c r="G140" s="38"/>
      <c r="H140" s="53"/>
      <c r="I140" s="63"/>
      <c r="J140" s="49"/>
    </row>
    <row r="141" spans="1:10" ht="14.25">
      <c r="A141" s="46"/>
      <c r="B141" s="134">
        <v>6</v>
      </c>
      <c r="C141" s="135" t="s">
        <v>143</v>
      </c>
      <c r="D141" s="136" t="s">
        <v>274</v>
      </c>
      <c r="E141" s="135"/>
      <c r="G141" s="38"/>
      <c r="H141" s="49"/>
      <c r="I141" s="61"/>
      <c r="J141" s="49"/>
    </row>
    <row r="142" spans="1:10" ht="14.25">
      <c r="A142" s="46"/>
      <c r="B142" s="134">
        <v>11</v>
      </c>
      <c r="C142" s="135" t="s">
        <v>302</v>
      </c>
      <c r="D142" s="136" t="s">
        <v>249</v>
      </c>
      <c r="E142" s="135"/>
      <c r="G142" s="38"/>
      <c r="H142" s="49"/>
      <c r="I142" s="61"/>
      <c r="J142" s="49"/>
    </row>
    <row r="143" spans="1:10" ht="14.25">
      <c r="A143" s="46"/>
      <c r="B143" s="134">
        <v>12</v>
      </c>
      <c r="C143" s="135" t="s">
        <v>277</v>
      </c>
      <c r="D143" s="135" t="s">
        <v>165</v>
      </c>
      <c r="E143" s="135" t="s">
        <v>278</v>
      </c>
      <c r="G143" s="38"/>
      <c r="H143" s="49"/>
      <c r="I143" s="61"/>
      <c r="J143" s="49"/>
    </row>
    <row r="144" spans="1:10" ht="14.25">
      <c r="A144" s="46"/>
      <c r="B144" s="135">
        <v>13</v>
      </c>
      <c r="C144" s="135" t="s">
        <v>435</v>
      </c>
      <c r="D144" s="136" t="s">
        <v>168</v>
      </c>
      <c r="E144" s="135"/>
      <c r="G144" s="38"/>
      <c r="H144" s="49"/>
      <c r="I144" s="61"/>
      <c r="J144" s="49"/>
    </row>
    <row r="146" ht="13.5">
      <c r="C146" s="62" t="s">
        <v>75</v>
      </c>
    </row>
    <row r="147" spans="2:7" ht="13.5">
      <c r="B147" s="49" t="s">
        <v>101</v>
      </c>
      <c r="C147" s="51" t="s">
        <v>98</v>
      </c>
      <c r="D147" s="51" t="s">
        <v>99</v>
      </c>
      <c r="E147" s="53" t="s">
        <v>100</v>
      </c>
      <c r="F147" s="53"/>
      <c r="G147" s="49" t="s">
        <v>79</v>
      </c>
    </row>
    <row r="148" spans="1:12" ht="13.5">
      <c r="A148" s="46"/>
      <c r="B148" s="134">
        <v>1</v>
      </c>
      <c r="C148" s="135" t="s">
        <v>146</v>
      </c>
      <c r="D148" s="136" t="s">
        <v>147</v>
      </c>
      <c r="E148" s="135" t="s">
        <v>296</v>
      </c>
      <c r="G148" s="49" t="s">
        <v>101</v>
      </c>
      <c r="H148" s="51" t="s">
        <v>98</v>
      </c>
      <c r="I148" s="51" t="s">
        <v>99</v>
      </c>
      <c r="J148" s="51"/>
      <c r="K148" s="53"/>
      <c r="L148" s="53"/>
    </row>
    <row r="149" spans="1:11" ht="14.25">
      <c r="A149" s="46"/>
      <c r="B149" s="134">
        <v>2</v>
      </c>
      <c r="C149" s="135" t="s">
        <v>288</v>
      </c>
      <c r="D149" s="136" t="s">
        <v>165</v>
      </c>
      <c r="E149" s="135"/>
      <c r="G149" s="134">
        <v>13</v>
      </c>
      <c r="H149" s="135" t="s">
        <v>444</v>
      </c>
      <c r="I149" s="136" t="s">
        <v>168</v>
      </c>
      <c r="J149" s="44"/>
      <c r="K149" s="38"/>
    </row>
    <row r="150" spans="1:13" ht="14.25">
      <c r="A150" s="46"/>
      <c r="B150" s="134">
        <v>3</v>
      </c>
      <c r="C150" s="135" t="s">
        <v>301</v>
      </c>
      <c r="D150" s="136" t="s">
        <v>221</v>
      </c>
      <c r="E150" s="135"/>
      <c r="G150" s="134">
        <v>1</v>
      </c>
      <c r="H150" s="135" t="s">
        <v>241</v>
      </c>
      <c r="I150" s="136" t="s">
        <v>242</v>
      </c>
      <c r="J150" s="44"/>
      <c r="K150" s="38"/>
      <c r="M150" s="37"/>
    </row>
    <row r="151" spans="1:11" ht="14.25">
      <c r="A151" s="46"/>
      <c r="B151" s="134">
        <v>4</v>
      </c>
      <c r="C151" s="135" t="s">
        <v>289</v>
      </c>
      <c r="D151" s="136" t="s">
        <v>168</v>
      </c>
      <c r="E151" s="135"/>
      <c r="G151" s="134">
        <v>2</v>
      </c>
      <c r="H151" s="135" t="s">
        <v>81</v>
      </c>
      <c r="I151" s="136" t="s">
        <v>221</v>
      </c>
      <c r="J151" s="44"/>
      <c r="K151" s="38"/>
    </row>
    <row r="152" spans="1:11" ht="14.25">
      <c r="A152" s="46"/>
      <c r="B152" s="134"/>
      <c r="C152" s="135"/>
      <c r="D152" s="136"/>
      <c r="E152" s="135"/>
      <c r="G152" s="134">
        <v>3</v>
      </c>
      <c r="H152" s="135" t="s">
        <v>239</v>
      </c>
      <c r="I152" s="136" t="s">
        <v>240</v>
      </c>
      <c r="J152" s="44"/>
      <c r="K152" s="38"/>
    </row>
    <row r="153" spans="1:13" ht="14.25">
      <c r="A153" s="46"/>
      <c r="B153" s="134">
        <v>6</v>
      </c>
      <c r="C153" s="135" t="s">
        <v>287</v>
      </c>
      <c r="D153" s="136" t="s">
        <v>200</v>
      </c>
      <c r="E153" s="135"/>
      <c r="G153" s="134">
        <v>4</v>
      </c>
      <c r="H153" s="135" t="s">
        <v>250</v>
      </c>
      <c r="I153" s="136" t="s">
        <v>198</v>
      </c>
      <c r="J153" s="44"/>
      <c r="K153" s="38"/>
      <c r="M153" s="37"/>
    </row>
    <row r="154" spans="1:11" ht="14.25">
      <c r="A154" s="46"/>
      <c r="B154" s="134">
        <v>7</v>
      </c>
      <c r="C154" s="135" t="s">
        <v>299</v>
      </c>
      <c r="D154" s="136" t="s">
        <v>84</v>
      </c>
      <c r="E154" s="135"/>
      <c r="G154" s="134">
        <v>5</v>
      </c>
      <c r="H154" s="135" t="s">
        <v>236</v>
      </c>
      <c r="I154" s="136" t="s">
        <v>237</v>
      </c>
      <c r="J154" s="44"/>
      <c r="K154" s="38"/>
    </row>
    <row r="155" spans="1:13" ht="14.25">
      <c r="A155" s="46"/>
      <c r="B155" s="134">
        <v>14</v>
      </c>
      <c r="C155" s="135" t="s">
        <v>443</v>
      </c>
      <c r="D155" s="136" t="s">
        <v>168</v>
      </c>
      <c r="E155" s="135"/>
      <c r="G155" s="134">
        <v>6</v>
      </c>
      <c r="H155" s="135" t="s">
        <v>243</v>
      </c>
      <c r="I155" s="136" t="s">
        <v>67</v>
      </c>
      <c r="J155" s="44"/>
      <c r="K155" s="38"/>
      <c r="M155" s="37"/>
    </row>
    <row r="156" spans="1:13" ht="14.25">
      <c r="A156" s="46"/>
      <c r="B156" s="134">
        <v>9</v>
      </c>
      <c r="C156" s="135" t="s">
        <v>290</v>
      </c>
      <c r="D156" s="136" t="s">
        <v>168</v>
      </c>
      <c r="E156" s="135"/>
      <c r="G156" s="134">
        <v>7</v>
      </c>
      <c r="H156" s="135" t="s">
        <v>247</v>
      </c>
      <c r="I156" s="136" t="s">
        <v>221</v>
      </c>
      <c r="J156" s="44"/>
      <c r="K156" s="38"/>
      <c r="M156" s="37"/>
    </row>
    <row r="157" spans="1:13" ht="14.25">
      <c r="A157" s="46"/>
      <c r="B157" s="134">
        <v>19</v>
      </c>
      <c r="C157" s="135" t="s">
        <v>148</v>
      </c>
      <c r="D157" s="136" t="s">
        <v>67</v>
      </c>
      <c r="E157" s="135"/>
      <c r="G157" s="134">
        <v>8</v>
      </c>
      <c r="H157" s="135" t="s">
        <v>238</v>
      </c>
      <c r="I157" s="136" t="s">
        <v>209</v>
      </c>
      <c r="J157" s="44"/>
      <c r="K157" s="38"/>
      <c r="M157" s="37"/>
    </row>
    <row r="158" spans="1:13" ht="14.25">
      <c r="A158" s="46"/>
      <c r="B158" s="134">
        <v>5</v>
      </c>
      <c r="C158" s="135" t="s">
        <v>291</v>
      </c>
      <c r="D158" s="136" t="s">
        <v>168</v>
      </c>
      <c r="E158" s="135"/>
      <c r="G158" s="134">
        <v>9</v>
      </c>
      <c r="H158" s="135" t="s">
        <v>244</v>
      </c>
      <c r="I158" s="136" t="s">
        <v>245</v>
      </c>
      <c r="J158" s="44"/>
      <c r="K158" s="38"/>
      <c r="M158" s="37"/>
    </row>
    <row r="159" spans="1:11" ht="14.25">
      <c r="A159" s="46"/>
      <c r="B159" s="134" t="s">
        <v>436</v>
      </c>
      <c r="C159" s="135" t="s">
        <v>297</v>
      </c>
      <c r="D159" s="136" t="s">
        <v>298</v>
      </c>
      <c r="E159" s="135"/>
      <c r="G159" s="134">
        <v>10</v>
      </c>
      <c r="H159" s="135" t="s">
        <v>82</v>
      </c>
      <c r="I159" s="136" t="s">
        <v>221</v>
      </c>
      <c r="J159" s="44"/>
      <c r="K159" s="38"/>
    </row>
    <row r="160" spans="1:11" ht="14.25">
      <c r="A160" s="46"/>
      <c r="B160" s="134">
        <v>13</v>
      </c>
      <c r="C160" s="135" t="s">
        <v>286</v>
      </c>
      <c r="D160" s="136" t="s">
        <v>200</v>
      </c>
      <c r="E160" s="135"/>
      <c r="G160" s="134">
        <v>11</v>
      </c>
      <c r="H160" s="135" t="s">
        <v>246</v>
      </c>
      <c r="I160" s="136" t="s">
        <v>245</v>
      </c>
      <c r="J160" s="44"/>
      <c r="K160" s="38"/>
    </row>
    <row r="161" spans="1:11" ht="14.25">
      <c r="A161" s="46"/>
      <c r="B161" s="134">
        <v>8</v>
      </c>
      <c r="C161" s="135" t="s">
        <v>294</v>
      </c>
      <c r="D161" s="136" t="s">
        <v>295</v>
      </c>
      <c r="E161" s="135"/>
      <c r="G161" s="134">
        <v>12</v>
      </c>
      <c r="H161" s="135" t="s">
        <v>248</v>
      </c>
      <c r="I161" s="136" t="s">
        <v>249</v>
      </c>
      <c r="J161" s="44"/>
      <c r="K161" s="38"/>
    </row>
    <row r="162" spans="2:10" ht="14.25">
      <c r="B162" s="134">
        <v>15</v>
      </c>
      <c r="C162" s="135" t="s">
        <v>300</v>
      </c>
      <c r="D162" s="136" t="s">
        <v>84</v>
      </c>
      <c r="E162" s="135"/>
      <c r="G162" s="38"/>
      <c r="H162" s="49"/>
      <c r="I162" s="37"/>
      <c r="J162" s="49"/>
    </row>
    <row r="163" spans="2:10" ht="14.25">
      <c r="B163" s="134">
        <v>16</v>
      </c>
      <c r="C163" s="135" t="s">
        <v>293</v>
      </c>
      <c r="D163" s="136" t="s">
        <v>207</v>
      </c>
      <c r="E163" s="135"/>
      <c r="G163" s="38"/>
      <c r="H163" s="49"/>
      <c r="I163" s="49"/>
      <c r="J163" s="49"/>
    </row>
    <row r="164" spans="2:10" ht="14.25">
      <c r="B164" s="134">
        <v>17</v>
      </c>
      <c r="C164" s="135" t="s">
        <v>292</v>
      </c>
      <c r="D164" s="136" t="s">
        <v>168</v>
      </c>
      <c r="E164" s="135"/>
      <c r="G164" s="38"/>
      <c r="H164" s="49"/>
      <c r="I164" s="49"/>
      <c r="J164" s="49"/>
    </row>
    <row r="165" spans="2:10" ht="14.25">
      <c r="B165" s="134">
        <v>18</v>
      </c>
      <c r="C165" s="135" t="s">
        <v>149</v>
      </c>
      <c r="D165" s="136" t="s">
        <v>221</v>
      </c>
      <c r="E165" s="135"/>
      <c r="G165" s="38"/>
      <c r="H165" s="49"/>
      <c r="I165" s="49"/>
      <c r="J165" s="49"/>
    </row>
  </sheetData>
  <dataValidations count="4">
    <dataValidation type="date" operator="greaterThanOrEqual" allowBlank="1" showInputMessage="1" showErrorMessage="1" imeMode="off" sqref="E166:E65536 K3:K4 E2:E4 E145:E147 K147:K148 K130:K131 K107:K108 E128:E131 K25:K31 E106:E108">
      <formula1>31778</formula1>
    </dataValidation>
    <dataValidation type="date" operator="greaterThanOrEqual" allowBlank="1" showInputMessage="1" showErrorMessage="1" imeMode="off" sqref="K120:K127">
      <formula1>32509</formula1>
    </dataValidation>
    <dataValidation allowBlank="1" showInputMessage="1" showErrorMessage="1" imeMode="off" sqref="K132:K144 K109:K119 K18:K24 K149:K165"/>
    <dataValidation allowBlank="1" showInputMessage="1" showErrorMessage="1" imeMode="hiragana" sqref="C20:C27 C34:C39"/>
  </dataValidations>
  <printOptions/>
  <pageMargins left="0.5905511811023623" right="0.3937007874015748" top="0.37" bottom="0.32" header="0.25" footer="0.17"/>
  <pageSetup fitToHeight="0" fitToWidth="1" horizontalDpi="600" verticalDpi="600" orientation="portrait" paperSize="8" r:id="rId1"/>
  <rowBreaks count="1" manualBreakCount="1"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</dc:creator>
  <cp:keywords/>
  <dc:description/>
  <cp:lastModifiedBy>Group3</cp:lastModifiedBy>
  <cp:lastPrinted>2007-09-10T23:12:48Z</cp:lastPrinted>
  <dcterms:created xsi:type="dcterms:W3CDTF">1997-01-08T22:48:59Z</dcterms:created>
  <dcterms:modified xsi:type="dcterms:W3CDTF">2007-10-01T03:29:37Z</dcterms:modified>
  <cp:category/>
  <cp:version/>
  <cp:contentType/>
  <cp:contentStatus/>
</cp:coreProperties>
</file>