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男子S" sheetId="1" r:id="rId1"/>
    <sheet name="年齢男子S" sheetId="2" r:id="rId2"/>
    <sheet name="男Ｄ" sheetId="3" r:id="rId3"/>
    <sheet name="年齢男子D" sheetId="4" r:id="rId4"/>
    <sheet name="女子Ｓ" sheetId="5" r:id="rId5"/>
    <sheet name="年齢女子Ｓ" sheetId="6" r:id="rId6"/>
    <sheet name="女Ｄ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6">'女Ｄ'!$A$1:$Q$130</definedName>
    <definedName name="_xlnm.Print_Area" localSheetId="4">'女子Ｓ'!$A$1:$Q$91</definedName>
    <definedName name="_xlnm.Print_Area" localSheetId="2">'男Ｄ'!$A$1:$Q$215</definedName>
    <definedName name="_xlnm.Print_Area" localSheetId="0">'男子S'!$A$1:$Q$243</definedName>
    <definedName name="_xlnm.Print_Area" localSheetId="7">'年齢女Ｄ'!$A:$O</definedName>
    <definedName name="_xlnm.Print_Area" localSheetId="3">'年齢男子D'!$A$1:$P$142</definedName>
    <definedName name="_xlnm.Print_Titles" localSheetId="6">'女Ｄ'!$1:$5</definedName>
    <definedName name="_xlnm.Print_Titles" localSheetId="4">'女子Ｓ'!$1:$5</definedName>
    <definedName name="_xlnm.Print_Titles" localSheetId="2">'男Ｄ'!$1:$5</definedName>
    <definedName name="_xlnm.Print_Titles" localSheetId="0">'男子S'!$1:$5</definedName>
  </definedNames>
  <calcPr fullCalcOnLoad="1"/>
</workbook>
</file>

<file path=xl/sharedStrings.xml><?xml version="1.0" encoding="utf-8"?>
<sst xmlns="http://schemas.openxmlformats.org/spreadsheetml/2006/main" count="2323" uniqueCount="978">
  <si>
    <t>宮崎県テニスポイントランキング</t>
  </si>
  <si>
    <t>一般男子シングルス</t>
  </si>
  <si>
    <t>順位</t>
  </si>
  <si>
    <t>氏   名</t>
  </si>
  <si>
    <t>所   属</t>
  </si>
  <si>
    <t>ﾎﾟｲﾝﾄ</t>
  </si>
  <si>
    <t>H14春チャレンジ</t>
  </si>
  <si>
    <t>H14秋チャレンジ</t>
  </si>
  <si>
    <t>H14全日予</t>
  </si>
  <si>
    <t>H14県選手権</t>
  </si>
  <si>
    <t>H14県室内</t>
  </si>
  <si>
    <t>H14熊谷杯</t>
  </si>
  <si>
    <t>合計</t>
  </si>
  <si>
    <t>戦績</t>
  </si>
  <si>
    <t>ポイント</t>
  </si>
  <si>
    <t>本田 充生</t>
  </si>
  <si>
    <t>ルネサンス</t>
  </si>
  <si>
    <t>福田 秀樹</t>
  </si>
  <si>
    <t>河野 幸一</t>
  </si>
  <si>
    <t>旭化成ＴＣ</t>
  </si>
  <si>
    <t>山田 利光</t>
  </si>
  <si>
    <t>沖電気宮崎</t>
  </si>
  <si>
    <t>井上 貴博</t>
  </si>
  <si>
    <t>ライジングサン</t>
  </si>
  <si>
    <t>金中 直輔</t>
  </si>
  <si>
    <t>宮医大</t>
  </si>
  <si>
    <t>村中田 博</t>
  </si>
  <si>
    <t>Ｄ・Ｄ</t>
  </si>
  <si>
    <t>池辺 範幸</t>
  </si>
  <si>
    <t>宮大</t>
  </si>
  <si>
    <t>松浦 一郎</t>
  </si>
  <si>
    <t>ファイナル</t>
  </si>
  <si>
    <t>那須 健児</t>
  </si>
  <si>
    <t>稲田   健</t>
  </si>
  <si>
    <t>延岡ロイヤル</t>
  </si>
  <si>
    <t>野々下 弘樹</t>
  </si>
  <si>
    <t>ティファニー</t>
  </si>
  <si>
    <t>小椋   大</t>
  </si>
  <si>
    <t>ＯＭＩＹＡ</t>
  </si>
  <si>
    <t>青木 久尚</t>
  </si>
  <si>
    <t>シーガイアＪ</t>
  </si>
  <si>
    <t>又木 克憲</t>
  </si>
  <si>
    <t>シーガイア</t>
  </si>
  <si>
    <t>槙   英俊</t>
  </si>
  <si>
    <t>宮崎西高校</t>
  </si>
  <si>
    <t>那須 城司</t>
  </si>
  <si>
    <t>三枝 哲也</t>
  </si>
  <si>
    <t>ＣＨイワキリ</t>
  </si>
  <si>
    <t>藤原 へい石</t>
  </si>
  <si>
    <t>弓削 博嗣</t>
  </si>
  <si>
    <t>Ｃキャンティ</t>
  </si>
  <si>
    <t>釘宮 秀勝</t>
  </si>
  <si>
    <t>フェニックス</t>
  </si>
  <si>
    <t>姫野拓郎</t>
  </si>
  <si>
    <t>大塚台ＴＣ</t>
  </si>
  <si>
    <t>新谷 一郎</t>
  </si>
  <si>
    <t>金日サークル</t>
  </si>
  <si>
    <t>内村 正志</t>
  </si>
  <si>
    <t>山西 浩司</t>
  </si>
  <si>
    <t>西優 馬</t>
  </si>
  <si>
    <t>Hiro Jr</t>
  </si>
  <si>
    <t>木下 勝広</t>
  </si>
  <si>
    <t>都城市役所</t>
  </si>
  <si>
    <t>稲田   康</t>
  </si>
  <si>
    <t>岩切 達朗</t>
  </si>
  <si>
    <t>河野 和博</t>
  </si>
  <si>
    <t>黒坂 春尚</t>
  </si>
  <si>
    <t>松本 俊二</t>
  </si>
  <si>
    <t>村雲Ｊｒ</t>
  </si>
  <si>
    <t>小川 伸也</t>
  </si>
  <si>
    <t>佐々木 学</t>
  </si>
  <si>
    <t>遠山 祐基</t>
  </si>
  <si>
    <t>田中 秀樹</t>
  </si>
  <si>
    <t>村雲 未知夫</t>
  </si>
  <si>
    <t>伊藤 亨祐</t>
  </si>
  <si>
    <t>中原 功二</t>
  </si>
  <si>
    <t>岡野 雅也</t>
  </si>
  <si>
    <t>大宮高校</t>
  </si>
  <si>
    <t>竹山 竜也</t>
  </si>
  <si>
    <t>鳥居 勘太郎</t>
  </si>
  <si>
    <t>高橋 幸彦</t>
  </si>
  <si>
    <t>カリヨン</t>
  </si>
  <si>
    <t>梁井 俊一</t>
  </si>
  <si>
    <t>井料田 圭作</t>
  </si>
  <si>
    <t>北村和雄</t>
  </si>
  <si>
    <t>ミリオン</t>
  </si>
  <si>
    <t>海保 幸平</t>
  </si>
  <si>
    <t>児玉　雄司</t>
  </si>
  <si>
    <t>稲井   剛</t>
  </si>
  <si>
    <t>飛江田ＧＴ</t>
  </si>
  <si>
    <t>荒武久道</t>
  </si>
  <si>
    <t>フラッパー</t>
  </si>
  <si>
    <t>垂水宏太</t>
  </si>
  <si>
    <t>宮崎大学</t>
  </si>
  <si>
    <t>小原 章央</t>
  </si>
  <si>
    <t>吉松　剛</t>
  </si>
  <si>
    <t>日南ＴＣ</t>
  </si>
  <si>
    <t>吉国 幸規</t>
  </si>
  <si>
    <t>田辺　真吾</t>
  </si>
  <si>
    <t>宮崎市役所</t>
  </si>
  <si>
    <t>新増 健一</t>
  </si>
  <si>
    <t>大津 俊介</t>
  </si>
  <si>
    <t>宮崎大宮高校</t>
  </si>
  <si>
    <t>大塚  正</t>
  </si>
  <si>
    <t>下村 裕也</t>
  </si>
  <si>
    <t>赤池 和也</t>
  </si>
  <si>
    <t>富田 豊</t>
  </si>
  <si>
    <t>児玉 進也</t>
  </si>
  <si>
    <t>児玉龍介</t>
  </si>
  <si>
    <t>谷口 隆太</t>
  </si>
  <si>
    <t>谷口 和隆</t>
  </si>
  <si>
    <t>宮川 賢</t>
  </si>
  <si>
    <t>川越 孝幸</t>
  </si>
  <si>
    <t>梯   隼人</t>
  </si>
  <si>
    <t>野崎靖生</t>
  </si>
  <si>
    <t>西岡 誠治</t>
  </si>
  <si>
    <t>山元 茂</t>
  </si>
  <si>
    <t>新垣 将樹</t>
  </si>
  <si>
    <t>日章学園</t>
  </si>
  <si>
    <t xml:space="preserve">鎌田 勝久 </t>
  </si>
  <si>
    <t>九電クラブ</t>
  </si>
  <si>
    <t>湯地 克仁</t>
  </si>
  <si>
    <t>磯</t>
  </si>
  <si>
    <t>伊東 優</t>
  </si>
  <si>
    <t>大田 裕二</t>
  </si>
  <si>
    <t>有村 和彦</t>
  </si>
  <si>
    <t>神崎 秀樹</t>
  </si>
  <si>
    <t>本　輝幸</t>
  </si>
  <si>
    <t>大関 佳久</t>
  </si>
  <si>
    <t>山中   聡</t>
  </si>
  <si>
    <t>坂口 優太郎</t>
  </si>
  <si>
    <t>宮崎第一高校</t>
  </si>
  <si>
    <t>曽根 正幸</t>
  </si>
  <si>
    <t>ジオテック</t>
  </si>
  <si>
    <t>甲斐　久裕</t>
  </si>
  <si>
    <t>中島 千明</t>
  </si>
  <si>
    <t>T-ファースト</t>
  </si>
  <si>
    <t>比恵島  猛</t>
  </si>
  <si>
    <t>高橋 一暢</t>
  </si>
  <si>
    <t>日向学院高校</t>
  </si>
  <si>
    <t>畑中 利博</t>
  </si>
  <si>
    <t>築地　史次</t>
  </si>
  <si>
    <t>甲斐文雄</t>
  </si>
  <si>
    <t>日向グリーン</t>
  </si>
  <si>
    <t>森     弘</t>
  </si>
  <si>
    <t>都城ローン</t>
  </si>
  <si>
    <t>かのう乙ＴＣ</t>
  </si>
  <si>
    <t>大重 泰彦</t>
  </si>
  <si>
    <t>ラブオール</t>
  </si>
  <si>
    <t>小林工業高校</t>
  </si>
  <si>
    <t>高垣 雅彦</t>
  </si>
  <si>
    <t>児玉 邦彦</t>
  </si>
  <si>
    <t>のあのあ</t>
  </si>
  <si>
    <t>滝沢 延喜</t>
  </si>
  <si>
    <t>栗田 正志</t>
  </si>
  <si>
    <t>竹本 憲児</t>
  </si>
  <si>
    <t>宮役所クラブ</t>
  </si>
  <si>
    <t>岩佐   晃</t>
  </si>
  <si>
    <t>野口亮輔</t>
  </si>
  <si>
    <t>宮崎農業高校</t>
  </si>
  <si>
    <t>岩下圭一</t>
  </si>
  <si>
    <t xml:space="preserve"> 鵬翔高校</t>
  </si>
  <si>
    <t>井出上浩之</t>
  </si>
  <si>
    <t>黒木　憲吉</t>
  </si>
  <si>
    <t>畠中優次</t>
  </si>
  <si>
    <t>湯地真之</t>
  </si>
  <si>
    <t>高崎クラブ</t>
  </si>
  <si>
    <t>山本裕也</t>
  </si>
  <si>
    <t>辻松寛樹</t>
  </si>
  <si>
    <t>増田晋一郎</t>
  </si>
  <si>
    <r>
      <t>川口</t>
    </r>
    <r>
      <rPr>
        <sz val="11"/>
        <rFont val="ＭＳ Ｐゴシック"/>
        <family val="0"/>
      </rPr>
      <t>祐企</t>
    </r>
  </si>
  <si>
    <t>ミリオンJr</t>
  </si>
  <si>
    <t>佐藤勇士</t>
  </si>
  <si>
    <t>日高浩介</t>
  </si>
  <si>
    <t>陣内優也</t>
  </si>
  <si>
    <t>宮田勇人</t>
  </si>
  <si>
    <t>佐土原TC</t>
  </si>
  <si>
    <t>堀之内大士</t>
  </si>
  <si>
    <t>佐土原高校</t>
  </si>
  <si>
    <t>小野 真一</t>
  </si>
  <si>
    <t>石川 博隆</t>
  </si>
  <si>
    <t>久峰TC</t>
  </si>
  <si>
    <t>ダンデライオン</t>
  </si>
  <si>
    <t>佐藤 吉祥</t>
  </si>
  <si>
    <t>日大高校</t>
  </si>
  <si>
    <t>高橋俊介</t>
  </si>
  <si>
    <t>河野　弘</t>
  </si>
  <si>
    <t>矢田佳嵩</t>
  </si>
  <si>
    <t>鵬翔高校</t>
  </si>
  <si>
    <t>西嶋建次</t>
  </si>
  <si>
    <t>今村　豊</t>
  </si>
  <si>
    <t>籾木一亨</t>
  </si>
  <si>
    <t>HIRO.Jr</t>
  </si>
  <si>
    <t>中田督啓</t>
  </si>
  <si>
    <t xml:space="preserve">赤司 良平  </t>
  </si>
  <si>
    <t>竹之内 裕史</t>
  </si>
  <si>
    <t>中村 友亮</t>
  </si>
  <si>
    <t>佐藤 勇</t>
  </si>
  <si>
    <t>太田 順三</t>
  </si>
  <si>
    <t>新田原TC</t>
  </si>
  <si>
    <t>松岡 裕二</t>
  </si>
  <si>
    <t>D-T-L</t>
  </si>
  <si>
    <t>岩下 知史</t>
  </si>
  <si>
    <t>伊東 秀浩</t>
  </si>
  <si>
    <t>津江 尚孝</t>
  </si>
  <si>
    <t>高橋 俊輔</t>
  </si>
  <si>
    <t>ルネサンスJr</t>
  </si>
  <si>
    <t xml:space="preserve"> 満塩  慧</t>
  </si>
  <si>
    <t>有村 祐太</t>
  </si>
  <si>
    <t>宮産大</t>
  </si>
  <si>
    <t xml:space="preserve"> 清水 僚之</t>
  </si>
  <si>
    <t xml:space="preserve"> 宮崎第一高校</t>
  </si>
  <si>
    <t>貴島 大幸</t>
  </si>
  <si>
    <t>増田 和人</t>
  </si>
  <si>
    <t>園田 貞大</t>
  </si>
  <si>
    <t>藤崎 一俊</t>
  </si>
  <si>
    <t>坂田 純一郎</t>
  </si>
  <si>
    <t>竹内   稔</t>
  </si>
  <si>
    <t>新富Ｊｒ</t>
  </si>
  <si>
    <t>平岡 史大</t>
  </si>
  <si>
    <t>徳丸　恭平</t>
  </si>
  <si>
    <t>安藤 俊太郎</t>
  </si>
  <si>
    <t>松河 秀典</t>
  </si>
  <si>
    <t>梅本 周朗</t>
  </si>
  <si>
    <t>黒木 賢太郎</t>
  </si>
  <si>
    <t>平原 信哉</t>
  </si>
  <si>
    <t xml:space="preserve">金丸 智紀  </t>
  </si>
  <si>
    <t>谷山 秦祥</t>
  </si>
  <si>
    <t>5WING</t>
  </si>
  <si>
    <t>森下 由浩</t>
  </si>
  <si>
    <t>川越 貴浩</t>
  </si>
  <si>
    <t>守部 尤博</t>
  </si>
  <si>
    <t>畑中 哲治</t>
  </si>
  <si>
    <t>井上 一成</t>
  </si>
  <si>
    <t>栗生山 大</t>
  </si>
  <si>
    <t>村岡 重昭</t>
  </si>
  <si>
    <t>松浦寿人</t>
  </si>
  <si>
    <t>野邊 信勝</t>
  </si>
  <si>
    <t>岩切 健一</t>
  </si>
  <si>
    <t>野口 芳秀</t>
  </si>
  <si>
    <r>
      <t>石井 陽</t>
    </r>
    <r>
      <rPr>
        <sz val="11"/>
        <rFont val="ＭＳ Ｐゴシック"/>
        <family val="0"/>
      </rPr>
      <t>佑</t>
    </r>
  </si>
  <si>
    <t>袖木崎 森義</t>
  </si>
  <si>
    <t>田上 政治</t>
  </si>
  <si>
    <t>米盛 孝一</t>
  </si>
  <si>
    <t>小林ＴＣ</t>
  </si>
  <si>
    <t>中園 明彦</t>
  </si>
  <si>
    <t>垂水　透</t>
  </si>
  <si>
    <t>小野茂和</t>
  </si>
  <si>
    <t>長友悟</t>
  </si>
  <si>
    <t>妻高校</t>
  </si>
  <si>
    <t>てげてげ</t>
  </si>
  <si>
    <t>垂水亮</t>
  </si>
  <si>
    <t>松本   裕</t>
  </si>
  <si>
    <t>日向市役所　　</t>
  </si>
  <si>
    <t>河内 勇</t>
  </si>
  <si>
    <t>メディキット</t>
  </si>
  <si>
    <t>桜木 将樹</t>
  </si>
  <si>
    <t>松葉　勲</t>
  </si>
  <si>
    <t>溝辺 敬美</t>
  </si>
  <si>
    <t>男子35才シングルス</t>
  </si>
  <si>
    <t>H14マスターズ</t>
  </si>
  <si>
    <t>田中尚毅</t>
  </si>
  <si>
    <t>D.D</t>
  </si>
  <si>
    <t>川越貴浩</t>
  </si>
  <si>
    <t>クラブキャンティ</t>
  </si>
  <si>
    <t>高田信史</t>
  </si>
  <si>
    <t>永富一之</t>
  </si>
  <si>
    <t>釘宮秀勝</t>
  </si>
  <si>
    <t>太田順三</t>
  </si>
  <si>
    <t>５ウイング</t>
  </si>
  <si>
    <t>井上真</t>
  </si>
  <si>
    <t>山田利光</t>
  </si>
  <si>
    <t>畑中哲治</t>
  </si>
  <si>
    <t>岩田　誠</t>
  </si>
  <si>
    <t>サンタハウス</t>
  </si>
  <si>
    <t xml:space="preserve"> 山口 浩俊</t>
  </si>
  <si>
    <t>井上曠典</t>
  </si>
  <si>
    <t>中屋敷一美</t>
  </si>
  <si>
    <t>新増健一</t>
  </si>
  <si>
    <t>米盛孝一</t>
  </si>
  <si>
    <t>小林TC</t>
  </si>
  <si>
    <t>熊本信晃</t>
  </si>
  <si>
    <t>大塚 正</t>
  </si>
  <si>
    <t>伊東 隆</t>
  </si>
  <si>
    <t>川口公博</t>
  </si>
  <si>
    <t>南真一</t>
  </si>
  <si>
    <t>青木久尚</t>
  </si>
  <si>
    <t>甲斐信雄</t>
  </si>
  <si>
    <t>ティップトップ</t>
  </si>
  <si>
    <t>萬福克美</t>
  </si>
  <si>
    <t>スイング</t>
  </si>
  <si>
    <t>小林直行</t>
  </si>
  <si>
    <t>パナソニック</t>
  </si>
  <si>
    <t>木下勝広</t>
  </si>
  <si>
    <t>中満裕二</t>
  </si>
  <si>
    <t>２１STC</t>
  </si>
  <si>
    <t>三隅忠雄</t>
  </si>
  <si>
    <r>
      <t xml:space="preserve">森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弘</t>
    </r>
  </si>
  <si>
    <t>弓削順一郎</t>
  </si>
  <si>
    <t>志田多都了</t>
  </si>
  <si>
    <t>柚木崎森義</t>
  </si>
  <si>
    <t>蒲池典孝</t>
  </si>
  <si>
    <t>熊村博文</t>
  </si>
  <si>
    <t>日南ローン</t>
  </si>
  <si>
    <t>野村潤一郎</t>
  </si>
  <si>
    <t>田野忠</t>
  </si>
  <si>
    <t>えびのTC</t>
  </si>
  <si>
    <t>水尾訓和</t>
  </si>
  <si>
    <t>植村裕司</t>
  </si>
  <si>
    <t>鹿嶋恵一</t>
  </si>
  <si>
    <t>黒坂春尚</t>
  </si>
  <si>
    <t>西原邦浩</t>
  </si>
  <si>
    <t>男子45才シングルス</t>
  </si>
  <si>
    <t>志賀   眞</t>
  </si>
  <si>
    <t>永易 修一</t>
  </si>
  <si>
    <t>川口 恭弘</t>
  </si>
  <si>
    <t>坂田純一郎</t>
  </si>
  <si>
    <t>北村 和雄</t>
  </si>
  <si>
    <t>山下秀一</t>
  </si>
  <si>
    <t>宮永 省三</t>
  </si>
  <si>
    <t>石井 陽祐</t>
  </si>
  <si>
    <t>頴川   司</t>
  </si>
  <si>
    <t>かのうＺＴＣ</t>
  </si>
  <si>
    <t>谷口和隆</t>
  </si>
  <si>
    <t>カリオン</t>
  </si>
  <si>
    <t>黒木 憲吉</t>
  </si>
  <si>
    <t>清水一宏</t>
  </si>
  <si>
    <t>山元   茂</t>
  </si>
  <si>
    <t>ジオテックTC</t>
  </si>
  <si>
    <t xml:space="preserve"> 井上 曠典</t>
  </si>
  <si>
    <t>徳丸 三郎</t>
  </si>
  <si>
    <t>頴川公一</t>
  </si>
  <si>
    <t>垂水 透</t>
  </si>
  <si>
    <t>富田　豊</t>
  </si>
  <si>
    <t>山下秦之</t>
  </si>
  <si>
    <t>石田広人</t>
  </si>
  <si>
    <t>川添 健一</t>
  </si>
  <si>
    <t>高千穂ＴＣ</t>
  </si>
  <si>
    <t>高橋  功</t>
  </si>
  <si>
    <t>小城   弘</t>
  </si>
  <si>
    <t>２１ＳＴＣ</t>
  </si>
  <si>
    <t>山路 泰徳</t>
  </si>
  <si>
    <t>大岐 継寛</t>
  </si>
  <si>
    <t>小林一男</t>
  </si>
  <si>
    <t>高鍋クラブ</t>
  </si>
  <si>
    <t>鈴木 徹</t>
  </si>
  <si>
    <t>５・ＷＩＮＧ</t>
  </si>
  <si>
    <t>小畑 秀人</t>
  </si>
  <si>
    <t>篠原高徳</t>
  </si>
  <si>
    <t>石井日登志</t>
  </si>
  <si>
    <t>野邊信勝</t>
  </si>
  <si>
    <t>冨永久光</t>
  </si>
  <si>
    <t>河野明浩</t>
  </si>
  <si>
    <t>宮北クラブ</t>
  </si>
  <si>
    <t>川久保弘</t>
  </si>
  <si>
    <t>男子55才シングルス</t>
  </si>
  <si>
    <t>高橋   功</t>
  </si>
  <si>
    <t>高千穂クラブ</t>
  </si>
  <si>
    <t>富田   豊</t>
  </si>
  <si>
    <t>5ウイング</t>
  </si>
  <si>
    <t>後藤 陸尋</t>
  </si>
  <si>
    <t>細谷隆士</t>
  </si>
  <si>
    <t>井上   眞</t>
  </si>
  <si>
    <t>井上 曠典</t>
  </si>
  <si>
    <t>谷山泰祥</t>
  </si>
  <si>
    <t>男子65才シングルス</t>
  </si>
  <si>
    <t>海保 寛</t>
  </si>
  <si>
    <t>サンシャイン</t>
  </si>
  <si>
    <t>一般男子ダブルス</t>
  </si>
  <si>
    <t>H14ダンロップ</t>
  </si>
  <si>
    <t>旭化成TC</t>
  </si>
  <si>
    <t>川越孝幸</t>
  </si>
  <si>
    <t>徳丸   潤</t>
  </si>
  <si>
    <t>藤原へい石</t>
  </si>
  <si>
    <t>永富 一之</t>
  </si>
  <si>
    <t>三好 学</t>
  </si>
  <si>
    <t>池田政史</t>
  </si>
  <si>
    <t>田中秀樹</t>
  </si>
  <si>
    <t>今村 豊</t>
  </si>
  <si>
    <t>植村 裕司</t>
  </si>
  <si>
    <t>熊本 信晃</t>
  </si>
  <si>
    <t xml:space="preserve"> 横山寛人</t>
  </si>
  <si>
    <t>宮崎西高</t>
  </si>
  <si>
    <t>b1</t>
  </si>
  <si>
    <t>b16</t>
  </si>
  <si>
    <t>b2</t>
  </si>
  <si>
    <t>高橋幸彦</t>
  </si>
  <si>
    <t>b8</t>
  </si>
  <si>
    <t>大塚台TC</t>
  </si>
  <si>
    <t>竹山竜也</t>
  </si>
  <si>
    <t>村雲Jr</t>
  </si>
  <si>
    <t>赤池和也</t>
  </si>
  <si>
    <t>鳥居勘太郎</t>
  </si>
  <si>
    <t>中原功二</t>
  </si>
  <si>
    <t>高橋 功多</t>
  </si>
  <si>
    <t>新原 英樹</t>
  </si>
  <si>
    <t>大塚   正</t>
  </si>
  <si>
    <t>日高　治</t>
  </si>
  <si>
    <t>畑中哲</t>
  </si>
  <si>
    <t>飛江田GT</t>
  </si>
  <si>
    <t>青木宏太</t>
  </si>
  <si>
    <t>中島千明</t>
  </si>
  <si>
    <t>松本俊二</t>
  </si>
  <si>
    <t>森      弘</t>
  </si>
  <si>
    <t>鎌田 勝久</t>
  </si>
  <si>
    <t>黒木憲吉</t>
  </si>
  <si>
    <t>森木玲雄奈</t>
  </si>
  <si>
    <t>伊藤亨祐</t>
  </si>
  <si>
    <t xml:space="preserve"> 伊藤祐基</t>
  </si>
  <si>
    <t>宮川賢</t>
  </si>
  <si>
    <t>坂口優太郎</t>
  </si>
  <si>
    <t>山口浩俊</t>
  </si>
  <si>
    <t>本輝幸</t>
  </si>
  <si>
    <t>岩佐晃</t>
  </si>
  <si>
    <t>山中聡</t>
  </si>
  <si>
    <t>中屋敷 一美</t>
  </si>
  <si>
    <t>井上知巳</t>
  </si>
  <si>
    <t>橋本 善泰</t>
  </si>
  <si>
    <t>内山智博</t>
  </si>
  <si>
    <t>児玉道也</t>
  </si>
  <si>
    <t>岡野雅也</t>
  </si>
  <si>
    <t>山元茂</t>
  </si>
  <si>
    <t>稲井 剛</t>
  </si>
  <si>
    <t>竹之内裕史</t>
  </si>
  <si>
    <t>鵜島智久</t>
  </si>
  <si>
    <t>大田裕二</t>
  </si>
  <si>
    <t>深野木貴志</t>
  </si>
  <si>
    <t>曽根正幸</t>
  </si>
  <si>
    <t>小野真一</t>
  </si>
  <si>
    <t>梯隼人</t>
  </si>
  <si>
    <t>西岡誠治</t>
  </si>
  <si>
    <t>花俣良太</t>
  </si>
  <si>
    <t>増田和人</t>
  </si>
  <si>
    <t xml:space="preserve"> 大井出智樹</t>
  </si>
  <si>
    <t>小城佑介</t>
  </si>
  <si>
    <t>田中 尚毅</t>
  </si>
  <si>
    <t>山崎祐輔</t>
  </si>
  <si>
    <t xml:space="preserve"> 満塩慧</t>
  </si>
  <si>
    <t xml:space="preserve"> ルネサンスＪｒ</t>
  </si>
  <si>
    <t>藤崎一俊</t>
  </si>
  <si>
    <t>貴島大幸</t>
  </si>
  <si>
    <t>栗田正志</t>
  </si>
  <si>
    <t>畑中利博</t>
  </si>
  <si>
    <t xml:space="preserve"> 有川　清</t>
  </si>
  <si>
    <t xml:space="preserve"> 竹山義照</t>
  </si>
  <si>
    <t xml:space="preserve"> 甲斐久裕</t>
  </si>
  <si>
    <t xml:space="preserve"> 水元智弘</t>
  </si>
  <si>
    <t>竹本憲児</t>
  </si>
  <si>
    <t>田邊真吾</t>
  </si>
  <si>
    <t>野口芳秀</t>
  </si>
  <si>
    <t>川口武彦</t>
  </si>
  <si>
    <t>栫恵太</t>
  </si>
  <si>
    <t>杉田崇</t>
  </si>
  <si>
    <t>佐伯　稔</t>
  </si>
  <si>
    <t>松元仁生</t>
  </si>
  <si>
    <t>長友　済</t>
  </si>
  <si>
    <t>横山巧</t>
  </si>
  <si>
    <t xml:space="preserve"> 築地史次</t>
  </si>
  <si>
    <t>奥田 俊輔</t>
  </si>
  <si>
    <t>富田豊</t>
  </si>
  <si>
    <t>益田卓郎</t>
  </si>
  <si>
    <t>大津俊介</t>
  </si>
  <si>
    <t>荒木 慎一</t>
  </si>
  <si>
    <t>熊谷宗敏</t>
  </si>
  <si>
    <t>西　優馬</t>
  </si>
  <si>
    <t>村雲未知夫</t>
  </si>
  <si>
    <t>黒木 雄二</t>
  </si>
  <si>
    <t>前田直樹</t>
  </si>
  <si>
    <t>金丸智朗</t>
  </si>
  <si>
    <t>鶴崎善之</t>
  </si>
  <si>
    <t>益田宏樹</t>
  </si>
  <si>
    <t>シーガイアJ</t>
  </si>
  <si>
    <t>越智友愛</t>
  </si>
  <si>
    <t>弓削博嗣</t>
  </si>
  <si>
    <t>石川博隆</t>
  </si>
  <si>
    <t>中園雅之</t>
  </si>
  <si>
    <t>弓削順一朗</t>
  </si>
  <si>
    <t>21STC</t>
  </si>
  <si>
    <t>神崎秀樹</t>
  </si>
  <si>
    <t>都城高専</t>
  </si>
  <si>
    <t>産経大</t>
  </si>
  <si>
    <t>川口恭弘</t>
  </si>
  <si>
    <t>井上眞</t>
  </si>
  <si>
    <t>垂水透</t>
  </si>
  <si>
    <t>山下   駿</t>
  </si>
  <si>
    <t>大関佳久</t>
  </si>
  <si>
    <t>山田翔</t>
  </si>
  <si>
    <t>川瀬康弘</t>
  </si>
  <si>
    <t>袖木崎森義</t>
  </si>
  <si>
    <t>清武町</t>
  </si>
  <si>
    <t>橋田誠一</t>
  </si>
  <si>
    <t>戸高 弘太</t>
  </si>
  <si>
    <t>b3</t>
  </si>
  <si>
    <t>吉田光雄</t>
  </si>
  <si>
    <t>b4</t>
  </si>
  <si>
    <t>泉泰博</t>
  </si>
  <si>
    <t>黒木正行</t>
  </si>
  <si>
    <t>久保田恵三</t>
  </si>
  <si>
    <t>根井 俊輔</t>
  </si>
  <si>
    <t>ＭＤクラブ</t>
  </si>
  <si>
    <t>小椋 康平</t>
  </si>
  <si>
    <t>林大輔</t>
  </si>
  <si>
    <t>甲斐佑一郎</t>
  </si>
  <si>
    <t>小畑秀人</t>
  </si>
  <si>
    <t>中園明彦</t>
  </si>
  <si>
    <t>山本正美</t>
  </si>
  <si>
    <t>日向市役所</t>
  </si>
  <si>
    <t>上川床喜蔵</t>
  </si>
  <si>
    <t>久保田哲寛</t>
  </si>
  <si>
    <t>行田明生</t>
  </si>
  <si>
    <t>松岡裕二</t>
  </si>
  <si>
    <t>湯地克仁</t>
  </si>
  <si>
    <t>村岡重昭</t>
  </si>
  <si>
    <t>種子田守</t>
  </si>
  <si>
    <t>南 慎一</t>
  </si>
  <si>
    <t>赤司 良平</t>
  </si>
  <si>
    <t>谷山哲朗</t>
  </si>
  <si>
    <t>寺石真弘</t>
  </si>
  <si>
    <t>男子３５歳ダブルス</t>
  </si>
  <si>
    <t>Cキャンティ</t>
  </si>
  <si>
    <t>荒木慎一</t>
  </si>
  <si>
    <t>黒木雄二</t>
  </si>
  <si>
    <t>D,D</t>
  </si>
  <si>
    <t>高橋昭次</t>
  </si>
  <si>
    <t>大塚　正</t>
  </si>
  <si>
    <t>高橋功多</t>
  </si>
  <si>
    <t>CHイワキリ</t>
  </si>
  <si>
    <t>中山秀人</t>
  </si>
  <si>
    <t>山元敏彦</t>
  </si>
  <si>
    <t>南　慎一</t>
  </si>
  <si>
    <t>三好　学</t>
  </si>
  <si>
    <t>斉田浩二</t>
  </si>
  <si>
    <t>OMIYA</t>
  </si>
  <si>
    <t>高垣雅彦</t>
  </si>
  <si>
    <t/>
  </si>
  <si>
    <t>渋谷幸範</t>
  </si>
  <si>
    <t>鹿嶋英明</t>
  </si>
  <si>
    <t>男子45才ダブルス</t>
  </si>
  <si>
    <t>志賀   真</t>
  </si>
  <si>
    <t>清水　一宏</t>
  </si>
  <si>
    <t>都甲　治</t>
  </si>
  <si>
    <t>オーシャンテニス</t>
  </si>
  <si>
    <t>甲斐梅喜</t>
  </si>
  <si>
    <t>石井陽祐</t>
  </si>
  <si>
    <t>リザーブ</t>
  </si>
  <si>
    <t>境田栄吾</t>
  </si>
  <si>
    <t>清武町ﾃﾆｽ協会</t>
  </si>
  <si>
    <t>富田  豊</t>
  </si>
  <si>
    <t>斉藤秦正</t>
  </si>
  <si>
    <t>宮崎庭倶</t>
  </si>
  <si>
    <t xml:space="preserve"> 寺石眞弘</t>
  </si>
  <si>
    <t>那須 忠徳</t>
  </si>
  <si>
    <t>牧田 実義</t>
  </si>
  <si>
    <t>ウイザード</t>
  </si>
  <si>
    <t>萩原高徳</t>
  </si>
  <si>
    <t>小城  弘</t>
  </si>
  <si>
    <t>八ヶ代正次</t>
  </si>
  <si>
    <t>頴川　司</t>
  </si>
  <si>
    <t>大岐継寛</t>
  </si>
  <si>
    <t>溝辺敬美</t>
  </si>
  <si>
    <t>川添健一</t>
  </si>
  <si>
    <t xml:space="preserve">大塚台TC </t>
  </si>
  <si>
    <t>荒巻信伍</t>
  </si>
  <si>
    <t>中尾和美</t>
  </si>
  <si>
    <t>串間クラブ</t>
  </si>
  <si>
    <t>清水芳郎</t>
  </si>
  <si>
    <t>西　広貴</t>
  </si>
  <si>
    <t>弓削俊夫</t>
  </si>
  <si>
    <t>男子55才ダブルス</t>
  </si>
  <si>
    <t>境田 栄吾</t>
  </si>
  <si>
    <t>鷲谷 九州男</t>
  </si>
  <si>
    <t>久峰クラブ</t>
  </si>
  <si>
    <t>吉田　 功</t>
  </si>
  <si>
    <t>シニアＴＣ</t>
  </si>
  <si>
    <t>井上　眞</t>
  </si>
  <si>
    <t>富田　 豊</t>
  </si>
  <si>
    <t>男子65才ダブルス</t>
  </si>
  <si>
    <t>二見春夫</t>
  </si>
  <si>
    <t>T</t>
  </si>
  <si>
    <t>岩切憲一郎</t>
  </si>
  <si>
    <t xml:space="preserve"> </t>
  </si>
  <si>
    <t>男子70才ダブルス</t>
  </si>
  <si>
    <t>松田 丈正</t>
  </si>
  <si>
    <t>一般女子シングルス</t>
  </si>
  <si>
    <t>H14チャレンジ</t>
  </si>
  <si>
    <t>H14全日本予</t>
  </si>
  <si>
    <t>岩切 輝美</t>
  </si>
  <si>
    <t>内田 光映</t>
  </si>
  <si>
    <t>宮崎商業高校</t>
  </si>
  <si>
    <t>東   友賀</t>
  </si>
  <si>
    <t>吉岡 千帆</t>
  </si>
  <si>
    <t>福島 朱梨</t>
  </si>
  <si>
    <t>池元 春菜</t>
  </si>
  <si>
    <t>村上 千絵</t>
  </si>
  <si>
    <t>三隅 由美</t>
  </si>
  <si>
    <t>小松  奏</t>
  </si>
  <si>
    <t>安藤 由子</t>
  </si>
  <si>
    <t>荒木 史織</t>
  </si>
  <si>
    <t>廣重 優香</t>
  </si>
  <si>
    <t>清水 咲子</t>
  </si>
  <si>
    <t>河野 礼子</t>
  </si>
  <si>
    <t>宮庭クラブ</t>
  </si>
  <si>
    <t>西村  美咲</t>
  </si>
  <si>
    <t>鈴木美代子</t>
  </si>
  <si>
    <t>中山 雅子</t>
  </si>
  <si>
    <t>新富TC</t>
  </si>
  <si>
    <t>江崎 清美</t>
  </si>
  <si>
    <t xml:space="preserve"> 宮田　葵</t>
  </si>
  <si>
    <t>横山 奈美</t>
  </si>
  <si>
    <t>HIRO Jr</t>
  </si>
  <si>
    <t>児玉 美保</t>
  </si>
  <si>
    <t>遠目 塚寛子</t>
  </si>
  <si>
    <t>石田 直子</t>
  </si>
  <si>
    <t>杉山 恵子</t>
  </si>
  <si>
    <t>井上 優佳</t>
  </si>
  <si>
    <t>島  のぞみ</t>
  </si>
  <si>
    <t>CHイワキリJ</t>
  </si>
  <si>
    <t>阿萬 春香</t>
  </si>
  <si>
    <t>野口 尚美</t>
  </si>
  <si>
    <t>桑山 祐子</t>
  </si>
  <si>
    <t>山下 真理子</t>
  </si>
  <si>
    <t>日高 千穂子</t>
  </si>
  <si>
    <t>鳥越 智美</t>
  </si>
  <si>
    <t>宮沖テニス部</t>
  </si>
  <si>
    <t>佐藤 希望</t>
  </si>
  <si>
    <t>村上 仁美</t>
  </si>
  <si>
    <t>橋口 加奈</t>
  </si>
  <si>
    <t>竹山弥生</t>
  </si>
  <si>
    <t>山元 友子</t>
  </si>
  <si>
    <t>杉田 直子</t>
  </si>
  <si>
    <t>鬼塚 博子</t>
  </si>
  <si>
    <t>南崎 亜由香</t>
  </si>
  <si>
    <t>栢木 千春</t>
  </si>
  <si>
    <t>高原高校</t>
  </si>
  <si>
    <t>西井 克子</t>
  </si>
  <si>
    <t>河野 有希子</t>
  </si>
  <si>
    <t>藤村 幸子</t>
  </si>
  <si>
    <t>大原かのこ</t>
  </si>
  <si>
    <t>今村 千穂美</t>
  </si>
  <si>
    <t>柳田 由美</t>
  </si>
  <si>
    <t>藤田 恭代</t>
  </si>
  <si>
    <t>見供 里美</t>
  </si>
  <si>
    <t>南九大</t>
  </si>
  <si>
    <t xml:space="preserve"> 米良 香里</t>
  </si>
  <si>
    <t>頼　郁倩</t>
  </si>
  <si>
    <t>山路 光子</t>
  </si>
  <si>
    <t>嶋津 陽子</t>
  </si>
  <si>
    <t>長友 朝子</t>
  </si>
  <si>
    <t xml:space="preserve"> 湯田 美樹</t>
  </si>
  <si>
    <t>日高 真実</t>
  </si>
  <si>
    <t>長田 由梨</t>
  </si>
  <si>
    <t>小山 悠華</t>
  </si>
  <si>
    <t>小城 千菜美</t>
  </si>
  <si>
    <t>中野 真里</t>
  </si>
  <si>
    <t>渡辺　織</t>
  </si>
  <si>
    <t>松浦 桂子</t>
  </si>
  <si>
    <t>山下 真由美</t>
  </si>
  <si>
    <t>よだきんぼ</t>
  </si>
  <si>
    <t>矢野 明子</t>
  </si>
  <si>
    <t>野村 道子</t>
  </si>
  <si>
    <t>通山 諒子</t>
  </si>
  <si>
    <t>岩崎 由美子</t>
  </si>
  <si>
    <t>木佐貫佳澄</t>
  </si>
  <si>
    <t>外薗 奈美洋　</t>
  </si>
  <si>
    <r>
      <t>21</t>
    </r>
    <r>
      <rPr>
        <sz val="11"/>
        <rFont val="ＭＳ Ｐゴシック"/>
        <family val="0"/>
      </rPr>
      <t>STC</t>
    </r>
  </si>
  <si>
    <t>長友明美</t>
  </si>
  <si>
    <t>Dias Dea</t>
  </si>
  <si>
    <t>祝園知栄子</t>
  </si>
  <si>
    <t>大塚七那恵</t>
  </si>
  <si>
    <t>宮田明美</t>
  </si>
  <si>
    <t>田口美保</t>
  </si>
  <si>
    <t>小島 かおり</t>
  </si>
  <si>
    <t>福江 博美</t>
  </si>
  <si>
    <t>富田 千絵</t>
  </si>
  <si>
    <t>村川 智美</t>
  </si>
  <si>
    <t>上鑢 弘子</t>
  </si>
  <si>
    <t>柚木崎 慶子</t>
  </si>
  <si>
    <t>女子40才シングルス</t>
  </si>
  <si>
    <t>山下美智恵</t>
  </si>
  <si>
    <t>岡田 伸子</t>
  </si>
  <si>
    <t>新富ＴＣ</t>
  </si>
  <si>
    <t>石井 順子</t>
  </si>
  <si>
    <t>高八重明子</t>
  </si>
  <si>
    <t>大山 智子</t>
  </si>
  <si>
    <t>リザーブＴＣ</t>
  </si>
  <si>
    <t>藤田 悦子</t>
  </si>
  <si>
    <t>山路光子</t>
  </si>
  <si>
    <t>中里 文子</t>
  </si>
  <si>
    <t>杉山恵子</t>
  </si>
  <si>
    <t>日南TC</t>
  </si>
  <si>
    <t>山元友子</t>
  </si>
  <si>
    <t>矢野 芳子</t>
  </si>
  <si>
    <t>岡 由子</t>
  </si>
  <si>
    <t>松村京美</t>
  </si>
  <si>
    <t>大岐 孝子</t>
  </si>
  <si>
    <t>西井克子</t>
  </si>
  <si>
    <t>外薗奈美洋</t>
  </si>
  <si>
    <t>２１ｓｔ.Ｃ</t>
  </si>
  <si>
    <t>甲斐晶子</t>
  </si>
  <si>
    <t>今井千宏</t>
  </si>
  <si>
    <t>女子50才シングルス</t>
  </si>
  <si>
    <t>諏訪 順子</t>
  </si>
  <si>
    <t>一般女子ダブルス</t>
  </si>
  <si>
    <t>黒坂 高子</t>
  </si>
  <si>
    <t>西村 美咲</t>
  </si>
  <si>
    <t>鈴木 美代子</t>
  </si>
  <si>
    <t>河野礼子</t>
  </si>
  <si>
    <t>仮屋 優子</t>
  </si>
  <si>
    <t>長野 理恵</t>
  </si>
  <si>
    <t>児玉美保</t>
  </si>
  <si>
    <t>杉山 惠子</t>
  </si>
  <si>
    <t>岡本 英子</t>
  </si>
  <si>
    <t>本    智美</t>
  </si>
  <si>
    <r>
      <t xml:space="preserve">泉 </t>
    </r>
    <r>
      <rPr>
        <sz val="11"/>
        <rFont val="ＭＳ Ｐゴシック"/>
        <family val="0"/>
      </rPr>
      <t xml:space="preserve">  玲子</t>
    </r>
  </si>
  <si>
    <t>江崎清美</t>
  </si>
  <si>
    <t>黒岩 千佳</t>
  </si>
  <si>
    <t>高橋 貴子</t>
  </si>
  <si>
    <t>荒木史織</t>
  </si>
  <si>
    <t>福島朱梨</t>
  </si>
  <si>
    <t>宮田葵</t>
  </si>
  <si>
    <t>大塚 淳子</t>
  </si>
  <si>
    <t>大久保こずえ</t>
  </si>
  <si>
    <t>村上仁美</t>
  </si>
  <si>
    <t>山下 美智恵</t>
  </si>
  <si>
    <t>阿萬春香</t>
  </si>
  <si>
    <t>鬼塚博子</t>
  </si>
  <si>
    <t>今村千穂美</t>
  </si>
  <si>
    <t>福江洋美</t>
  </si>
  <si>
    <t>村川智美</t>
  </si>
  <si>
    <t>竹原美和子</t>
  </si>
  <si>
    <t>小山悠華</t>
  </si>
  <si>
    <t>河野有希子</t>
  </si>
  <si>
    <t>垂水 知代子</t>
  </si>
  <si>
    <t>HIRO.L</t>
  </si>
  <si>
    <t>小畑昭子</t>
  </si>
  <si>
    <t>吉田康子</t>
  </si>
  <si>
    <t>大山 雅子</t>
  </si>
  <si>
    <t>森脇淳子</t>
  </si>
  <si>
    <t>河野節子</t>
  </si>
  <si>
    <t>廣重優香</t>
  </si>
  <si>
    <t>中山 るみ</t>
  </si>
  <si>
    <t>上小牧あけみ</t>
  </si>
  <si>
    <t>木浦フジエ</t>
  </si>
  <si>
    <t>ベルチャー五月</t>
  </si>
  <si>
    <t>岩切 啓子</t>
  </si>
  <si>
    <t>日高真実</t>
  </si>
  <si>
    <t>長田由梨</t>
  </si>
  <si>
    <t>遠目塚寛子</t>
  </si>
  <si>
    <t>島 のぞみ</t>
  </si>
  <si>
    <t>イワキリJr</t>
  </si>
  <si>
    <t>古賀里佳子</t>
  </si>
  <si>
    <t>高部土地子</t>
  </si>
  <si>
    <t>藤田 幸恵</t>
  </si>
  <si>
    <t>赤星 ともみ</t>
  </si>
  <si>
    <t>中野真里</t>
  </si>
  <si>
    <t>内村 倫子</t>
  </si>
  <si>
    <t>甲斐理恵</t>
  </si>
  <si>
    <t>藤村幸子</t>
  </si>
  <si>
    <t>山下真由美</t>
  </si>
  <si>
    <t>矢野芳子</t>
  </si>
  <si>
    <t>石飛美砂子</t>
  </si>
  <si>
    <t>宮崎公立大</t>
  </si>
  <si>
    <t>川野辺晶子</t>
  </si>
  <si>
    <t>横山奈美</t>
  </si>
  <si>
    <t>岩切喜代美</t>
  </si>
  <si>
    <t>嶋津陽子</t>
  </si>
  <si>
    <t>高岩加代子</t>
  </si>
  <si>
    <t>米盛瑞希</t>
  </si>
  <si>
    <t>小林工業</t>
  </si>
  <si>
    <t>野口尚美</t>
  </si>
  <si>
    <t>深水文代</t>
  </si>
  <si>
    <t>大杉綾華</t>
  </si>
  <si>
    <t>石塚元巳</t>
  </si>
  <si>
    <t>岩崎由美子</t>
  </si>
  <si>
    <t>斉藤政代</t>
  </si>
  <si>
    <t>佐藤加代子</t>
  </si>
  <si>
    <t>高橋 真美</t>
  </si>
  <si>
    <t>日高優子</t>
  </si>
  <si>
    <t>野間 瑠美子</t>
  </si>
  <si>
    <t>乾　 泉</t>
  </si>
  <si>
    <t>井上 久美子</t>
  </si>
  <si>
    <t>江藤 智美</t>
  </si>
  <si>
    <t>白坂 淳子</t>
  </si>
  <si>
    <t>富田千絵</t>
  </si>
  <si>
    <t>白男川友加</t>
  </si>
  <si>
    <t>河野利江子</t>
  </si>
  <si>
    <t>益留幹子</t>
  </si>
  <si>
    <t>丸山佳子</t>
  </si>
  <si>
    <t>西丸さおり</t>
  </si>
  <si>
    <t>都城西高校</t>
  </si>
  <si>
    <t>穴井多津子</t>
  </si>
  <si>
    <t>浜田由美子</t>
  </si>
  <si>
    <t>ドリームエース</t>
  </si>
  <si>
    <t>井上美貴子</t>
  </si>
  <si>
    <t>山本幸子</t>
  </si>
  <si>
    <t>佐藤祥子</t>
  </si>
  <si>
    <t>迫田晶子</t>
  </si>
  <si>
    <t>荒木啓子</t>
  </si>
  <si>
    <t>平下貴子</t>
  </si>
  <si>
    <t>宮永洋子</t>
  </si>
  <si>
    <t>芳野百合子</t>
  </si>
  <si>
    <t>女子40才ダブルス</t>
  </si>
  <si>
    <t>牛迫 浩子</t>
  </si>
  <si>
    <t>大山智子</t>
  </si>
  <si>
    <t>垂水知代子</t>
  </si>
  <si>
    <t>ＨＩＲＯ・Ｔ</t>
  </si>
  <si>
    <t>岩切啓子</t>
  </si>
  <si>
    <t>野間 瑠美</t>
  </si>
  <si>
    <t>岡   由子</t>
  </si>
  <si>
    <t>井上久美子</t>
  </si>
  <si>
    <t>高橋真美</t>
  </si>
  <si>
    <t>中山るみ</t>
  </si>
  <si>
    <t>ＨＩＲＯ・L</t>
  </si>
  <si>
    <t>児玉留美子</t>
  </si>
  <si>
    <t>河野明美</t>
  </si>
  <si>
    <t>小松 美智子</t>
  </si>
  <si>
    <t>平山三枝子</t>
  </si>
  <si>
    <t>泉　玲子</t>
  </si>
  <si>
    <t>宮園愛子</t>
  </si>
  <si>
    <t>小川千代子</t>
  </si>
  <si>
    <t>大黒由起子</t>
  </si>
  <si>
    <t>黒坂高子</t>
  </si>
  <si>
    <t>木浦フジ子</t>
  </si>
  <si>
    <t>女子50才ダブルス</t>
  </si>
  <si>
    <t>河野 明美</t>
  </si>
  <si>
    <t>女子60才ダブルス</t>
  </si>
  <si>
    <t>天神貞子</t>
  </si>
  <si>
    <t>志方桂子</t>
  </si>
  <si>
    <t>管　鈴香</t>
  </si>
  <si>
    <t>菱井恵子</t>
  </si>
  <si>
    <t>日高勝子</t>
  </si>
  <si>
    <t>森本明子</t>
  </si>
  <si>
    <t>海保 正代</t>
  </si>
  <si>
    <t>冨岡 文子</t>
  </si>
  <si>
    <t>川畑 光恵</t>
  </si>
  <si>
    <t>宮部照子</t>
  </si>
  <si>
    <t>稲田妙子</t>
  </si>
  <si>
    <t>宮崎県大会別テニスポイントテーブル</t>
  </si>
  <si>
    <t>POINT</t>
  </si>
  <si>
    <t>チャレンジ</t>
  </si>
  <si>
    <t>県ﾀﾞﾝﾛｯﾌﾟ</t>
  </si>
  <si>
    <t>県選手権</t>
  </si>
  <si>
    <t>県室内</t>
  </si>
  <si>
    <t>熊谷杯</t>
  </si>
  <si>
    <t>b5</t>
  </si>
  <si>
    <t>b6</t>
  </si>
  <si>
    <t>b7</t>
  </si>
  <si>
    <t>b9</t>
  </si>
  <si>
    <t>b10</t>
  </si>
  <si>
    <t>b11</t>
  </si>
  <si>
    <t>b12</t>
  </si>
  <si>
    <t>b13</t>
  </si>
  <si>
    <t>b14</t>
  </si>
  <si>
    <t>b15</t>
  </si>
  <si>
    <r>
      <t>2003/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</si>
  <si>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t>栫　恵太</t>
  </si>
  <si>
    <t>横山 寛人</t>
  </si>
  <si>
    <t>姫野 拓郎</t>
  </si>
  <si>
    <t>森木 玲雄奈</t>
  </si>
  <si>
    <t>日高 真一</t>
  </si>
  <si>
    <t>北村 和雄</t>
  </si>
  <si>
    <t>荒武 久道</t>
  </si>
  <si>
    <r>
      <t xml:space="preserve">小林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要</t>
    </r>
  </si>
  <si>
    <t>垂水 宏太</t>
  </si>
  <si>
    <t>森山 千寿</t>
  </si>
  <si>
    <t>児玉 龍介</t>
  </si>
  <si>
    <t>河田 忠俊</t>
  </si>
  <si>
    <t>宮川 賢君</t>
  </si>
  <si>
    <t>野崎 靖生</t>
  </si>
  <si>
    <t>甲斐 文雄</t>
  </si>
  <si>
    <t>川越 貴弘</t>
  </si>
  <si>
    <t>松田 祥一</t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</si>
  <si>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翼</t>
    </r>
  </si>
  <si>
    <r>
      <t xml:space="preserve">伊藤 </t>
    </r>
    <r>
      <rPr>
        <sz val="11"/>
        <rFont val="ＭＳ Ｐゴシック"/>
        <family val="0"/>
      </rPr>
      <t>祐基</t>
    </r>
  </si>
  <si>
    <t>野口 亮輔</t>
  </si>
  <si>
    <t>岩下 圭一</t>
  </si>
  <si>
    <t>中武 浩輝</t>
  </si>
  <si>
    <t>畠中 優次</t>
  </si>
  <si>
    <t>小城 祐介</t>
  </si>
  <si>
    <t>湯地 真之</t>
  </si>
  <si>
    <t>吉田 裕一郎</t>
  </si>
  <si>
    <t>竹山 善照</t>
  </si>
  <si>
    <t>山本 裕也</t>
  </si>
  <si>
    <t>辻松 寛樹</t>
  </si>
  <si>
    <t>増田 晋一郎</t>
  </si>
  <si>
    <t>恒益 康亮</t>
  </si>
  <si>
    <r>
      <t xml:space="preserve">川口 </t>
    </r>
    <r>
      <rPr>
        <sz val="11"/>
        <rFont val="ＭＳ Ｐゴシック"/>
        <family val="0"/>
      </rPr>
      <t>祐企</t>
    </r>
  </si>
  <si>
    <t>鵜戸西 和馬</t>
  </si>
  <si>
    <t>北村 真理人</t>
  </si>
  <si>
    <t>佐藤 勇士</t>
  </si>
  <si>
    <t>日高 浩介</t>
  </si>
  <si>
    <t>陣内 優也</t>
  </si>
  <si>
    <t>宮田 勇人</t>
  </si>
  <si>
    <r>
      <t xml:space="preserve">佐伯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稔</t>
    </r>
  </si>
  <si>
    <t>水元 智弘</t>
  </si>
  <si>
    <t>冷牟田 初人</t>
  </si>
  <si>
    <t>堀之内 大士</t>
  </si>
  <si>
    <r>
      <t xml:space="preserve">山崎 </t>
    </r>
    <r>
      <rPr>
        <sz val="11"/>
        <rFont val="ＭＳ Ｐゴシック"/>
        <family val="0"/>
      </rPr>
      <t>祐輔</t>
    </r>
  </si>
  <si>
    <t>佐々木 和哉</t>
  </si>
  <si>
    <t>井上 一裕</t>
  </si>
  <si>
    <t>岩永 貴宏</t>
  </si>
  <si>
    <t>佐山 哲博　</t>
  </si>
  <si>
    <t>高橋 俊介</t>
  </si>
  <si>
    <t>矢田 佳嵩</t>
  </si>
  <si>
    <t>日野 竜人</t>
  </si>
  <si>
    <t>池元 駿也</t>
  </si>
  <si>
    <t>西嶋 建次</t>
  </si>
  <si>
    <t>半田 雄大</t>
  </si>
  <si>
    <t>外山 琢朗</t>
  </si>
  <si>
    <t>籾木 一亨</t>
  </si>
  <si>
    <t>中田 督啓</t>
  </si>
  <si>
    <t>中村 大輔</t>
  </si>
  <si>
    <t>森川 慎也</t>
  </si>
  <si>
    <t>大井出 智樹</t>
  </si>
  <si>
    <r>
      <t xml:space="preserve">有川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清</t>
    </r>
  </si>
  <si>
    <t>右立 孝広</t>
  </si>
  <si>
    <t>下堂薗 大輔</t>
  </si>
  <si>
    <t>岩瀬 勝行</t>
  </si>
  <si>
    <t>坂本 幸博</t>
  </si>
  <si>
    <t>松浦 寿人</t>
  </si>
  <si>
    <t>小野 茂和</t>
  </si>
  <si>
    <r>
      <t xml:space="preserve">長友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悟</t>
    </r>
  </si>
  <si>
    <t>西原 昌弘</t>
  </si>
  <si>
    <t>新原 英樹</t>
  </si>
  <si>
    <t>酒井 三明</t>
  </si>
  <si>
    <r>
      <t xml:space="preserve">垂水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亮</t>
    </r>
  </si>
  <si>
    <t>金丸 勇弥</t>
  </si>
  <si>
    <t>山本 正美</t>
  </si>
  <si>
    <r>
      <t>籾田 顕</t>
    </r>
    <r>
      <rPr>
        <sz val="11"/>
        <rFont val="ＭＳ Ｐゴシック"/>
        <family val="0"/>
      </rPr>
      <t>祐</t>
    </r>
  </si>
  <si>
    <t>花岡 大輔</t>
  </si>
  <si>
    <t>溝辺 敬美</t>
  </si>
  <si>
    <t>伊東　隆</t>
  </si>
  <si>
    <t>森　　弘</t>
  </si>
  <si>
    <t>今村　豊</t>
  </si>
  <si>
    <t>徳丸　潤</t>
  </si>
  <si>
    <t>佐藤　勇</t>
  </si>
  <si>
    <t>ルネサンス</t>
  </si>
  <si>
    <t>野村 道子</t>
  </si>
  <si>
    <t>南崎亜由香</t>
  </si>
  <si>
    <t>湯田美樹</t>
  </si>
  <si>
    <t>米良香里</t>
  </si>
  <si>
    <t>栢木千春</t>
  </si>
  <si>
    <t>全日/マスターズ</t>
  </si>
  <si>
    <t>本田 充生</t>
  </si>
  <si>
    <t>福田 秀樹</t>
  </si>
  <si>
    <t>河野 幸一</t>
  </si>
  <si>
    <t>山田 利光</t>
  </si>
  <si>
    <t>井上 貴博</t>
  </si>
  <si>
    <t>金中 直輔</t>
  </si>
  <si>
    <t>村中田 博</t>
  </si>
  <si>
    <t>池辺 範幸</t>
  </si>
  <si>
    <t>松浦 一郎</t>
  </si>
  <si>
    <t>那須 健児</t>
  </si>
  <si>
    <t>稲田   健</t>
  </si>
  <si>
    <t>野々下 弘樹</t>
  </si>
  <si>
    <t>小椋   大</t>
  </si>
  <si>
    <t>青木 久尚</t>
  </si>
  <si>
    <t>益田 宏樹</t>
  </si>
  <si>
    <t>又木 克憲</t>
  </si>
  <si>
    <t>槙  英俊</t>
  </si>
  <si>
    <t>那須 城司</t>
  </si>
  <si>
    <t>植村 祐司</t>
  </si>
  <si>
    <t>熊谷 宗敏</t>
  </si>
  <si>
    <t>三枝 哲也</t>
  </si>
  <si>
    <t>伊東   隆</t>
  </si>
  <si>
    <t>中嶋 真悟</t>
  </si>
  <si>
    <t>藤原 へい石</t>
  </si>
  <si>
    <t>大原 文平</t>
  </si>
  <si>
    <t>釘宮 秀勝</t>
  </si>
  <si>
    <t>新谷 一郎</t>
  </si>
  <si>
    <t>野村 潤一郎</t>
  </si>
  <si>
    <t>小野 茂和</t>
  </si>
  <si>
    <t>青木 宏太</t>
  </si>
  <si>
    <t>深野木 貴志</t>
  </si>
  <si>
    <t>内村 正志</t>
  </si>
  <si>
    <t>益田 卓朗</t>
  </si>
  <si>
    <t>山西 浩司</t>
  </si>
  <si>
    <t>水尾 訓和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</si>
</sst>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0"/>
    </font>
    <font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0">
    <border>
      <left/>
      <right/>
      <top/>
      <bottom/>
      <diagonal/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hair"/>
      <right>
        <color indexed="63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/>
      <top style="hair">
        <color indexed="30"/>
      </top>
      <bottom style="hair">
        <color indexed="39"/>
      </bottom>
    </border>
    <border>
      <left style="thin"/>
      <right style="hair">
        <color indexed="39"/>
      </right>
      <top style="hair"/>
      <bottom style="hair">
        <color indexed="39"/>
      </bottom>
    </border>
    <border>
      <left style="hair">
        <color indexed="39"/>
      </left>
      <right style="thin"/>
      <top style="hair"/>
      <bottom style="hair">
        <color indexed="39"/>
      </bottom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thin"/>
      <right style="thin"/>
      <top style="thin"/>
      <bottom style="hair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thin"/>
      <bottom style="hair">
        <color indexed="39"/>
      </bottom>
    </border>
    <border>
      <left style="thin"/>
      <right style="hair">
        <color indexed="12"/>
      </right>
      <top style="thin"/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hair">
        <color indexed="30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39"/>
      </left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21">
      <alignment/>
      <protection/>
    </xf>
    <xf numFmtId="0" fontId="2" fillId="0" borderId="0" xfId="21" applyFont="1" applyAlignment="1">
      <alignment horizontal="center"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1" fillId="0" borderId="4" xfId="21" applyBorder="1">
      <alignment/>
      <protection/>
    </xf>
    <xf numFmtId="0" fontId="1" fillId="0" borderId="5" xfId="21" applyBorder="1">
      <alignment/>
      <protection/>
    </xf>
    <xf numFmtId="0" fontId="1" fillId="0" borderId="6" xfId="21" applyBorder="1">
      <alignment/>
      <protection/>
    </xf>
    <xf numFmtId="0" fontId="1" fillId="0" borderId="7" xfId="21" applyBorder="1">
      <alignment/>
      <protection/>
    </xf>
    <xf numFmtId="0" fontId="1" fillId="0" borderId="8" xfId="21" applyBorder="1">
      <alignment/>
      <protection/>
    </xf>
    <xf numFmtId="0" fontId="2" fillId="0" borderId="9" xfId="21" applyFont="1" applyBorder="1">
      <alignment/>
      <protection/>
    </xf>
    <xf numFmtId="0" fontId="1" fillId="0" borderId="10" xfId="21" applyBorder="1">
      <alignment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1" fillId="0" borderId="15" xfId="21" applyBorder="1">
      <alignment/>
      <protection/>
    </xf>
    <xf numFmtId="0" fontId="1" fillId="0" borderId="16" xfId="21" applyBorder="1">
      <alignment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1" fillId="0" borderId="19" xfId="21" applyBorder="1">
      <alignment/>
      <protection/>
    </xf>
    <xf numFmtId="0" fontId="1" fillId="0" borderId="20" xfId="21" applyBorder="1">
      <alignment/>
      <protection/>
    </xf>
    <xf numFmtId="0" fontId="1" fillId="0" borderId="21" xfId="21" applyBorder="1">
      <alignment/>
      <protection/>
    </xf>
    <xf numFmtId="0" fontId="1" fillId="0" borderId="22" xfId="21" applyBorder="1">
      <alignment/>
      <protection/>
    </xf>
    <xf numFmtId="0" fontId="1" fillId="0" borderId="23" xfId="21" applyBorder="1">
      <alignment/>
      <protection/>
    </xf>
    <xf numFmtId="0" fontId="1" fillId="0" borderId="24" xfId="21" applyBorder="1">
      <alignment/>
      <protection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28" xfId="21" applyFont="1" applyFill="1" applyBorder="1" applyAlignment="1">
      <alignment vertical="center"/>
      <protection/>
    </xf>
    <xf numFmtId="0" fontId="0" fillId="0" borderId="29" xfId="21" applyFont="1" applyFill="1" applyBorder="1" applyAlignment="1">
      <alignment vertical="center"/>
      <protection/>
    </xf>
    <xf numFmtId="0" fontId="9" fillId="0" borderId="28" xfId="2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6" xfId="0" applyFont="1" applyFill="1" applyBorder="1" applyAlignment="1">
      <alignment vertical="top"/>
    </xf>
    <xf numFmtId="0" fontId="0" fillId="0" borderId="0" xfId="21" applyFont="1">
      <alignment/>
      <protection/>
    </xf>
    <xf numFmtId="0" fontId="0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6" xfId="21" applyFont="1" applyFill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31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horizontal="center" vertical="center"/>
      <protection/>
    </xf>
    <xf numFmtId="0" fontId="9" fillId="0" borderId="33" xfId="21" applyFont="1" applyFill="1" applyBorder="1" applyAlignment="1">
      <alignment horizontal="center" vertical="center"/>
      <protection/>
    </xf>
    <xf numFmtId="0" fontId="11" fillId="0" borderId="34" xfId="21" applyFont="1" applyFill="1" applyBorder="1" applyAlignment="1">
      <alignment horizontal="center" vertical="center"/>
      <protection/>
    </xf>
    <xf numFmtId="0" fontId="0" fillId="0" borderId="0" xfId="21" applyFont="1" applyFill="1">
      <alignment/>
      <protection/>
    </xf>
    <xf numFmtId="0" fontId="0" fillId="0" borderId="35" xfId="21" applyFont="1" applyFill="1" applyBorder="1" applyAlignment="1" applyProtection="1">
      <alignment vertical="center"/>
      <protection locked="0"/>
    </xf>
    <xf numFmtId="0" fontId="9" fillId="0" borderId="26" xfId="21" applyFont="1" applyFill="1" applyBorder="1" applyAlignment="1" applyProtection="1">
      <alignment vertical="center"/>
      <protection locked="0"/>
    </xf>
    <xf numFmtId="0" fontId="9" fillId="0" borderId="25" xfId="21" applyFont="1" applyFill="1" applyBorder="1" applyAlignment="1" applyProtection="1">
      <alignment vertical="center"/>
      <protection locked="0"/>
    </xf>
    <xf numFmtId="0" fontId="0" fillId="0" borderId="30" xfId="21" applyFont="1" applyFill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35" xfId="21" applyFont="1" applyFill="1" applyBorder="1" applyAlignment="1" applyProtection="1">
      <alignment vertical="center"/>
      <protection locked="0"/>
    </xf>
    <xf numFmtId="0" fontId="0" fillId="0" borderId="35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0" borderId="36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31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horizontal="center" vertical="center"/>
      <protection/>
    </xf>
    <xf numFmtId="0" fontId="0" fillId="0" borderId="37" xfId="21" applyFont="1" applyFill="1" applyBorder="1" applyAlignment="1">
      <alignment vertical="center"/>
      <protection/>
    </xf>
    <xf numFmtId="0" fontId="9" fillId="0" borderId="38" xfId="21" applyFont="1" applyFill="1" applyBorder="1" applyAlignment="1" applyProtection="1">
      <alignment vertical="center"/>
      <protection locked="0"/>
    </xf>
    <xf numFmtId="0" fontId="9" fillId="0" borderId="39" xfId="21" applyFont="1" applyFill="1" applyBorder="1" applyAlignment="1" applyProtection="1">
      <alignment vertical="center"/>
      <protection locked="0"/>
    </xf>
    <xf numFmtId="0" fontId="9" fillId="0" borderId="26" xfId="21" applyFont="1" applyFill="1" applyBorder="1">
      <alignment/>
      <protection/>
    </xf>
    <xf numFmtId="0" fontId="0" fillId="0" borderId="25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21" applyFont="1" applyFill="1" applyBorder="1" applyAlignment="1">
      <alignment vertical="center"/>
      <protection/>
    </xf>
    <xf numFmtId="0" fontId="0" fillId="0" borderId="44" xfId="21" applyFont="1" applyFill="1" applyBorder="1" applyAlignment="1">
      <alignment vertical="center"/>
      <protection/>
    </xf>
    <xf numFmtId="0" fontId="0" fillId="0" borderId="45" xfId="21" applyFont="1" applyFill="1" applyBorder="1" applyAlignment="1" applyProtection="1">
      <alignment vertical="center"/>
      <protection locked="0"/>
    </xf>
    <xf numFmtId="0" fontId="0" fillId="0" borderId="46" xfId="21" applyFont="1" applyFill="1" applyBorder="1" applyAlignment="1">
      <alignment vertical="center"/>
      <protection/>
    </xf>
    <xf numFmtId="0" fontId="0" fillId="0" borderId="45" xfId="21" applyFont="1" applyFill="1" applyBorder="1" applyAlignment="1">
      <alignment vertical="center"/>
      <protection/>
    </xf>
    <xf numFmtId="0" fontId="9" fillId="0" borderId="46" xfId="21" applyFont="1" applyFill="1" applyBorder="1" applyAlignment="1" applyProtection="1">
      <alignment vertical="center"/>
      <protection locked="0"/>
    </xf>
    <xf numFmtId="0" fontId="9" fillId="0" borderId="47" xfId="21" applyFont="1" applyFill="1" applyBorder="1" applyAlignment="1" applyProtection="1">
      <alignment vertical="center"/>
      <protection locked="0"/>
    </xf>
    <xf numFmtId="0" fontId="0" fillId="0" borderId="48" xfId="0" applyFont="1" applyFill="1" applyBorder="1" applyAlignment="1">
      <alignment vertical="center"/>
    </xf>
    <xf numFmtId="0" fontId="0" fillId="0" borderId="44" xfId="21" applyFont="1" applyFill="1" applyBorder="1" applyAlignment="1">
      <alignment vertical="center"/>
      <protection/>
    </xf>
    <xf numFmtId="0" fontId="0" fillId="0" borderId="46" xfId="21" applyFont="1" applyFill="1" applyBorder="1" applyAlignment="1">
      <alignment vertical="center"/>
      <protection/>
    </xf>
    <xf numFmtId="0" fontId="0" fillId="0" borderId="47" xfId="21" applyFont="1" applyFill="1" applyBorder="1" applyAlignment="1">
      <alignment vertical="center"/>
      <protection/>
    </xf>
    <xf numFmtId="0" fontId="0" fillId="0" borderId="49" xfId="21" applyFont="1" applyFill="1" applyBorder="1" applyAlignment="1">
      <alignment vertical="center"/>
      <protection/>
    </xf>
    <xf numFmtId="0" fontId="0" fillId="0" borderId="47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0" fillId="0" borderId="50" xfId="21" applyFont="1" applyFill="1" applyBorder="1" applyAlignment="1">
      <alignment vertical="center"/>
      <protection/>
    </xf>
    <xf numFmtId="0" fontId="9" fillId="0" borderId="49" xfId="21" applyFont="1" applyFill="1" applyBorder="1" applyAlignment="1" applyProtection="1">
      <alignment vertical="center"/>
      <protection locked="0"/>
    </xf>
    <xf numFmtId="0" fontId="9" fillId="0" borderId="44" xfId="21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vertical="top"/>
    </xf>
    <xf numFmtId="0" fontId="0" fillId="0" borderId="28" xfId="0" applyFont="1" applyFill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1" xfId="21" applyFont="1" applyFill="1" applyBorder="1" applyAlignment="1">
      <alignment vertical="center"/>
      <protection/>
    </xf>
    <xf numFmtId="0" fontId="9" fillId="0" borderId="42" xfId="0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52" xfId="21" applyFont="1" applyFill="1" applyBorder="1" applyAlignment="1">
      <alignment vertical="center"/>
      <protection/>
    </xf>
    <xf numFmtId="0" fontId="9" fillId="0" borderId="53" xfId="21" applyFont="1" applyFill="1" applyBorder="1" applyAlignment="1">
      <alignment vertical="center"/>
      <protection/>
    </xf>
    <xf numFmtId="0" fontId="9" fillId="0" borderId="42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9" fillId="0" borderId="41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>
      <alignment/>
    </xf>
    <xf numFmtId="0" fontId="9" fillId="0" borderId="41" xfId="21" applyFont="1" applyFill="1" applyBorder="1" applyAlignment="1">
      <alignment vertical="center"/>
      <protection/>
    </xf>
    <xf numFmtId="0" fontId="0" fillId="0" borderId="41" xfId="0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21" applyFont="1" applyFill="1">
      <alignment/>
      <protection/>
    </xf>
    <xf numFmtId="0" fontId="9" fillId="0" borderId="41" xfId="21" applyFont="1" applyFill="1" applyBorder="1" applyAlignment="1" applyProtection="1">
      <alignment vertical="center"/>
      <protection locked="0"/>
    </xf>
    <xf numFmtId="0" fontId="9" fillId="0" borderId="54" xfId="21" applyFont="1" applyFill="1" applyBorder="1" applyAlignment="1" applyProtection="1">
      <alignment vertical="center"/>
      <protection locked="0"/>
    </xf>
    <xf numFmtId="0" fontId="9" fillId="0" borderId="41" xfId="21" applyFont="1" applyFill="1" applyBorder="1">
      <alignment/>
      <protection/>
    </xf>
    <xf numFmtId="0" fontId="9" fillId="0" borderId="0" xfId="21" applyFont="1" applyFill="1" applyBorder="1" applyAlignment="1" applyProtection="1">
      <alignment vertical="center"/>
      <protection locked="0"/>
    </xf>
    <xf numFmtId="0" fontId="0" fillId="0" borderId="28" xfId="21" applyFont="1" applyFill="1" applyBorder="1" applyAlignment="1">
      <alignment vertical="center"/>
      <protection/>
    </xf>
    <xf numFmtId="0" fontId="0" fillId="0" borderId="29" xfId="21" applyFont="1" applyFill="1" applyBorder="1" applyAlignment="1">
      <alignment vertical="center"/>
      <protection/>
    </xf>
    <xf numFmtId="0" fontId="9" fillId="0" borderId="55" xfId="21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vertical="center"/>
    </xf>
    <xf numFmtId="0" fontId="0" fillId="0" borderId="56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0" fontId="9" fillId="0" borderId="57" xfId="21" applyFont="1" applyFill="1" applyBorder="1">
      <alignment/>
      <protection/>
    </xf>
    <xf numFmtId="0" fontId="9" fillId="0" borderId="58" xfId="21" applyFont="1" applyFill="1" applyBorder="1" applyAlignment="1" applyProtection="1">
      <alignment vertical="center"/>
      <protection locked="0"/>
    </xf>
    <xf numFmtId="0" fontId="0" fillId="0" borderId="59" xfId="21" applyFont="1" applyFill="1" applyBorder="1" applyAlignment="1">
      <alignment vertical="center"/>
      <protection/>
    </xf>
    <xf numFmtId="0" fontId="9" fillId="0" borderId="10" xfId="21" applyFont="1" applyFill="1" applyBorder="1" applyAlignment="1" applyProtection="1">
      <alignment vertical="center"/>
      <protection locked="0"/>
    </xf>
    <xf numFmtId="0" fontId="9" fillId="0" borderId="60" xfId="21" applyFont="1" applyFill="1" applyBorder="1" applyAlignment="1" applyProtection="1">
      <alignment vertical="center"/>
      <protection locked="0"/>
    </xf>
    <xf numFmtId="0" fontId="0" fillId="0" borderId="26" xfId="21" applyFont="1" applyFill="1" applyBorder="1" applyAlignment="1">
      <alignment/>
      <protection/>
    </xf>
    <xf numFmtId="0" fontId="9" fillId="0" borderId="26" xfId="21" applyFont="1" applyFill="1" applyBorder="1" applyAlignment="1">
      <alignment vertical="center"/>
      <protection/>
    </xf>
    <xf numFmtId="0" fontId="9" fillId="0" borderId="25" xfId="21" applyFont="1" applyFill="1" applyBorder="1" applyAlignment="1">
      <alignment vertical="center"/>
      <protection/>
    </xf>
    <xf numFmtId="0" fontId="0" fillId="0" borderId="36" xfId="21" applyFont="1" applyFill="1" applyBorder="1" applyAlignment="1">
      <alignment/>
      <protection/>
    </xf>
    <xf numFmtId="0" fontId="9" fillId="0" borderId="30" xfId="21" applyFont="1" applyFill="1" applyBorder="1" applyAlignment="1" applyProtection="1">
      <alignment vertical="center"/>
      <protection locked="0"/>
    </xf>
    <xf numFmtId="0" fontId="0" fillId="0" borderId="61" xfId="21" applyFont="1" applyFill="1" applyBorder="1" applyAlignment="1">
      <alignment vertical="center"/>
      <protection/>
    </xf>
    <xf numFmtId="0" fontId="9" fillId="0" borderId="36" xfId="21" applyFont="1" applyFill="1" applyBorder="1" applyAlignment="1" applyProtection="1">
      <alignment vertical="center"/>
      <protection locked="0"/>
    </xf>
    <xf numFmtId="0" fontId="0" fillId="0" borderId="28" xfId="21" applyFont="1" applyFill="1" applyBorder="1" applyAlignment="1">
      <alignment/>
      <protection/>
    </xf>
    <xf numFmtId="0" fontId="0" fillId="0" borderId="32" xfId="21" applyFont="1" applyFill="1" applyBorder="1" applyAlignment="1">
      <alignment horizontal="center" vertical="center"/>
      <protection/>
    </xf>
    <xf numFmtId="0" fontId="0" fillId="0" borderId="62" xfId="21" applyFont="1" applyFill="1" applyBorder="1" applyAlignment="1">
      <alignment vertical="center"/>
      <protection/>
    </xf>
    <xf numFmtId="0" fontId="9" fillId="0" borderId="28" xfId="21" applyFont="1" applyFill="1" applyBorder="1" applyAlignment="1">
      <alignment vertical="center"/>
      <protection/>
    </xf>
    <xf numFmtId="0" fontId="9" fillId="0" borderId="63" xfId="21" applyFont="1" applyFill="1" applyBorder="1" applyAlignment="1" applyProtection="1">
      <alignment vertical="center"/>
      <protection locked="0"/>
    </xf>
    <xf numFmtId="0" fontId="0" fillId="0" borderId="64" xfId="21" applyFont="1" applyFill="1" applyBorder="1" applyAlignment="1">
      <alignment vertical="center"/>
      <protection/>
    </xf>
    <xf numFmtId="0" fontId="0" fillId="0" borderId="65" xfId="21" applyFont="1" applyFill="1" applyBorder="1" applyAlignment="1">
      <alignment vertical="center"/>
      <protection/>
    </xf>
    <xf numFmtId="0" fontId="9" fillId="0" borderId="64" xfId="21" applyFont="1" applyFill="1" applyBorder="1" applyAlignment="1" applyProtection="1">
      <alignment vertical="center"/>
      <protection locked="0"/>
    </xf>
    <xf numFmtId="0" fontId="0" fillId="0" borderId="66" xfId="21" applyFont="1" applyFill="1" applyBorder="1" applyAlignment="1">
      <alignment vertical="center"/>
      <protection/>
    </xf>
    <xf numFmtId="0" fontId="9" fillId="0" borderId="67" xfId="21" applyFont="1" applyFill="1" applyBorder="1" applyAlignment="1" applyProtection="1">
      <alignment vertical="center"/>
      <protection locked="0"/>
    </xf>
    <xf numFmtId="0" fontId="0" fillId="0" borderId="65" xfId="21" applyFont="1" applyFill="1" applyBorder="1" applyAlignment="1">
      <alignment vertical="center"/>
      <protection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4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61" xfId="21" applyFont="1" applyFill="1" applyBorder="1" applyAlignment="1">
      <alignment vertical="center"/>
      <protection/>
    </xf>
    <xf numFmtId="0" fontId="9" fillId="0" borderId="26" xfId="21" applyFont="1" applyFill="1" applyBorder="1" applyAlignment="1">
      <alignment horizontal="center" vertical="center"/>
      <protection/>
    </xf>
    <xf numFmtId="0" fontId="11" fillId="0" borderId="68" xfId="21" applyFont="1" applyFill="1" applyBorder="1" applyAlignment="1">
      <alignment horizontal="center" vertical="center"/>
      <protection/>
    </xf>
    <xf numFmtId="0" fontId="9" fillId="0" borderId="36" xfId="21" applyFont="1" applyFill="1" applyBorder="1" applyAlignment="1">
      <alignment horizontal="center" vertical="center"/>
      <protection/>
    </xf>
    <xf numFmtId="0" fontId="11" fillId="0" borderId="30" xfId="21" applyFont="1" applyFill="1" applyBorder="1" applyAlignment="1">
      <alignment horizontal="center" vertical="center"/>
      <protection/>
    </xf>
    <xf numFmtId="0" fontId="0" fillId="0" borderId="68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0" borderId="26" xfId="21" applyFont="1" applyFill="1" applyBorder="1">
      <alignment/>
      <protection/>
    </xf>
    <xf numFmtId="0" fontId="0" fillId="0" borderId="25" xfId="21" applyFont="1" applyFill="1" applyBorder="1">
      <alignment/>
      <protection/>
    </xf>
    <xf numFmtId="0" fontId="0" fillId="0" borderId="27" xfId="21" applyFont="1" applyFill="1" applyBorder="1" applyAlignment="1">
      <alignment vertical="center"/>
      <protection/>
    </xf>
    <xf numFmtId="0" fontId="0" fillId="0" borderId="40" xfId="21" applyFont="1" applyFill="1" applyBorder="1" applyAlignment="1">
      <alignment vertical="center"/>
      <protection/>
    </xf>
    <xf numFmtId="0" fontId="0" fillId="0" borderId="69" xfId="21" applyFont="1" applyFill="1" applyBorder="1" applyAlignment="1">
      <alignment vertical="center"/>
      <protection/>
    </xf>
    <xf numFmtId="0" fontId="0" fillId="0" borderId="39" xfId="21" applyFont="1" applyFill="1" applyBorder="1" applyAlignment="1">
      <alignment vertical="center"/>
      <protection/>
    </xf>
    <xf numFmtId="0" fontId="9" fillId="0" borderId="56" xfId="21" applyFont="1" applyFill="1" applyBorder="1" applyAlignment="1" applyProtection="1">
      <alignment vertical="center"/>
      <protection locked="0"/>
    </xf>
    <xf numFmtId="0" fontId="0" fillId="2" borderId="0" xfId="21" applyFont="1" applyFill="1">
      <alignment/>
      <protection/>
    </xf>
    <xf numFmtId="0" fontId="0" fillId="0" borderId="7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29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0" borderId="30" xfId="21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6" xfId="21" applyFont="1" applyFill="1" applyBorder="1" applyAlignment="1">
      <alignment vertical="center"/>
      <protection/>
    </xf>
    <xf numFmtId="0" fontId="0" fillId="0" borderId="18" xfId="21" applyFont="1" applyFill="1" applyBorder="1" applyAlignment="1">
      <alignment vertical="center"/>
      <protection/>
    </xf>
    <xf numFmtId="0" fontId="0" fillId="0" borderId="37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0" borderId="41" xfId="0" applyBorder="1" applyAlignment="1">
      <alignment/>
    </xf>
    <xf numFmtId="0" fontId="0" fillId="0" borderId="71" xfId="21" applyFont="1" applyFill="1" applyBorder="1" applyAlignment="1">
      <alignment vertical="center"/>
      <protection/>
    </xf>
    <xf numFmtId="0" fontId="9" fillId="0" borderId="0" xfId="21" applyFont="1" applyFill="1" applyAlignment="1">
      <alignment/>
      <protection/>
    </xf>
    <xf numFmtId="0" fontId="0" fillId="0" borderId="43" xfId="21" applyFont="1" applyFill="1" applyBorder="1" applyAlignment="1">
      <alignment vertical="center"/>
      <protection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0" fillId="0" borderId="40" xfId="0" applyFont="1" applyFill="1" applyBorder="1" applyAlignment="1">
      <alignment vertical="center"/>
    </xf>
    <xf numFmtId="0" fontId="9" fillId="0" borderId="72" xfId="21" applyFont="1" applyFill="1" applyBorder="1" applyAlignment="1" applyProtection="1">
      <alignment vertical="center"/>
      <protection locked="0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0" fillId="0" borderId="43" xfId="21" applyFont="1" applyFill="1" applyBorder="1" applyAlignment="1">
      <alignment vertical="center"/>
      <protection/>
    </xf>
    <xf numFmtId="0" fontId="0" fillId="0" borderId="56" xfId="0" applyNumberFormat="1" applyFont="1" applyBorder="1" applyAlignment="1">
      <alignment horizontal="left"/>
    </xf>
    <xf numFmtId="0" fontId="0" fillId="0" borderId="56" xfId="0" applyNumberFormat="1" applyFont="1" applyBorder="1" applyAlignment="1">
      <alignment horizontal="left" vertical="top"/>
    </xf>
    <xf numFmtId="0" fontId="0" fillId="0" borderId="0" xfId="2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Alignment="1">
      <alignment/>
      <protection/>
    </xf>
    <xf numFmtId="0" fontId="0" fillId="0" borderId="73" xfId="21" applyFont="1" applyFill="1" applyBorder="1" applyAlignment="1">
      <alignment vertical="center"/>
      <protection/>
    </xf>
    <xf numFmtId="0" fontId="0" fillId="0" borderId="57" xfId="21" applyFont="1" applyFill="1" applyBorder="1">
      <alignment/>
      <protection/>
    </xf>
    <xf numFmtId="0" fontId="0" fillId="0" borderId="41" xfId="21" applyFont="1" applyFill="1" applyBorder="1" applyAlignment="1">
      <alignment vertical="center"/>
      <protection/>
    </xf>
    <xf numFmtId="0" fontId="0" fillId="0" borderId="41" xfId="21" applyFont="1" applyFill="1" applyBorder="1">
      <alignment/>
      <protection/>
    </xf>
    <xf numFmtId="0" fontId="0" fillId="0" borderId="42" xfId="21" applyFont="1" applyFill="1" applyBorder="1">
      <alignment/>
      <protection/>
    </xf>
    <xf numFmtId="0" fontId="0" fillId="0" borderId="35" xfId="21" applyFont="1" applyFill="1" applyBorder="1" applyAlignment="1">
      <alignment vertical="center"/>
      <protection/>
    </xf>
    <xf numFmtId="0" fontId="0" fillId="0" borderId="74" xfId="21" applyFont="1" applyFill="1" applyBorder="1" applyAlignment="1">
      <alignment vertical="center"/>
      <protection/>
    </xf>
    <xf numFmtId="0" fontId="0" fillId="0" borderId="75" xfId="21" applyFont="1" applyFill="1" applyBorder="1" applyAlignment="1">
      <alignment vertical="center"/>
      <protection/>
    </xf>
    <xf numFmtId="0" fontId="0" fillId="0" borderId="26" xfId="21" applyFont="1" applyFill="1" applyBorder="1" applyAlignment="1" applyProtection="1">
      <alignment vertical="center"/>
      <protection locked="0"/>
    </xf>
    <xf numFmtId="0" fontId="0" fillId="0" borderId="73" xfId="21" applyFont="1" applyFill="1" applyBorder="1" applyAlignment="1">
      <alignment vertical="center"/>
      <protection/>
    </xf>
    <xf numFmtId="0" fontId="0" fillId="0" borderId="73" xfId="0" applyFont="1" applyFill="1" applyBorder="1" applyAlignment="1">
      <alignment vertical="center"/>
    </xf>
    <xf numFmtId="0" fontId="0" fillId="0" borderId="73" xfId="0" applyNumberFormat="1" applyFont="1" applyBorder="1" applyAlignment="1" applyProtection="1">
      <alignment horizontal="left" vertical="center"/>
      <protection/>
    </xf>
    <xf numFmtId="0" fontId="0" fillId="0" borderId="41" xfId="21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41" xfId="0" applyNumberFormat="1" applyFont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>
      <alignment horizontal="left"/>
    </xf>
    <xf numFmtId="0" fontId="11" fillId="0" borderId="29" xfId="0" applyNumberFormat="1" applyFont="1" applyFill="1" applyBorder="1" applyAlignment="1">
      <alignment horizontal="left"/>
    </xf>
    <xf numFmtId="0" fontId="0" fillId="0" borderId="25" xfId="21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>
      <alignment vertical="center"/>
    </xf>
    <xf numFmtId="0" fontId="0" fillId="0" borderId="28" xfId="21" applyFont="1" applyFill="1" applyBorder="1" applyAlignment="1" applyProtection="1">
      <alignment vertical="center"/>
      <protection locked="0"/>
    </xf>
    <xf numFmtId="0" fontId="0" fillId="0" borderId="40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0" borderId="26" xfId="0" applyNumberFormat="1" applyFont="1" applyFill="1" applyBorder="1" applyAlignment="1">
      <alignment horizontal="left" vertical="top"/>
    </xf>
    <xf numFmtId="0" fontId="11" fillId="0" borderId="29" xfId="0" applyNumberFormat="1" applyFont="1" applyFill="1" applyBorder="1" applyAlignment="1">
      <alignment horizontal="left" vertical="top"/>
    </xf>
    <xf numFmtId="0" fontId="0" fillId="0" borderId="45" xfId="21" applyFont="1" applyFill="1" applyBorder="1" applyAlignment="1">
      <alignment vertical="center"/>
      <protection/>
    </xf>
    <xf numFmtId="0" fontId="0" fillId="0" borderId="26" xfId="0" applyNumberFormat="1" applyFont="1" applyBorder="1" applyAlignment="1">
      <alignment horizontal="left" vertical="top"/>
    </xf>
    <xf numFmtId="0" fontId="11" fillId="0" borderId="29" xfId="0" applyNumberFormat="1" applyFont="1" applyBorder="1" applyAlignment="1">
      <alignment horizontal="left" vertical="top"/>
    </xf>
    <xf numFmtId="0" fontId="8" fillId="0" borderId="49" xfId="0" applyFont="1" applyFill="1" applyBorder="1" applyAlignment="1">
      <alignment vertical="center"/>
    </xf>
    <xf numFmtId="0" fontId="9" fillId="0" borderId="76" xfId="21" applyFont="1" applyFill="1" applyBorder="1" applyAlignment="1" applyProtection="1">
      <alignment vertical="center"/>
      <protection locked="0"/>
    </xf>
    <xf numFmtId="0" fontId="9" fillId="0" borderId="77" xfId="21" applyFont="1" applyFill="1" applyBorder="1" applyAlignment="1" applyProtection="1">
      <alignment vertical="center"/>
      <protection locked="0"/>
    </xf>
    <xf numFmtId="0" fontId="9" fillId="0" borderId="78" xfId="21" applyFont="1" applyFill="1" applyBorder="1" applyAlignment="1" applyProtection="1">
      <alignment vertical="center"/>
      <protection locked="0"/>
    </xf>
    <xf numFmtId="0" fontId="9" fillId="0" borderId="42" xfId="21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>
      <alignment vertical="center"/>
    </xf>
    <xf numFmtId="0" fontId="1" fillId="0" borderId="1" xfId="21" applyFont="1" applyBorder="1">
      <alignment/>
      <protection/>
    </xf>
    <xf numFmtId="0" fontId="1" fillId="0" borderId="22" xfId="21" applyFont="1" applyBorder="1">
      <alignment/>
      <protection/>
    </xf>
    <xf numFmtId="0" fontId="1" fillId="0" borderId="13" xfId="21" applyFont="1" applyBorder="1">
      <alignment/>
      <protection/>
    </xf>
    <xf numFmtId="0" fontId="0" fillId="0" borderId="63" xfId="21" applyFont="1" applyFill="1" applyBorder="1" applyAlignment="1">
      <alignment vertical="center"/>
      <protection/>
    </xf>
    <xf numFmtId="0" fontId="9" fillId="0" borderId="79" xfId="0" applyFont="1" applyFill="1" applyBorder="1" applyAlignment="1" applyProtection="1">
      <alignment vertical="center"/>
      <protection locked="0"/>
    </xf>
    <xf numFmtId="0" fontId="11" fillId="0" borderId="80" xfId="21" applyFont="1" applyFill="1" applyBorder="1" applyAlignment="1">
      <alignment horizontal="center" vertical="center"/>
      <protection/>
    </xf>
    <xf numFmtId="0" fontId="13" fillId="0" borderId="80" xfId="21" applyFont="1" applyFill="1" applyBorder="1" applyAlignment="1">
      <alignment horizontal="center" vertical="center"/>
      <protection/>
    </xf>
    <xf numFmtId="0" fontId="0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60" xfId="21" applyFont="1" applyFill="1" applyBorder="1" applyAlignment="1">
      <alignment vertical="center"/>
      <protection/>
    </xf>
    <xf numFmtId="0" fontId="0" fillId="0" borderId="26" xfId="21" applyFont="1" applyFill="1" applyBorder="1" applyAlignment="1" applyProtection="1">
      <alignment vertical="center"/>
      <protection locked="0"/>
    </xf>
    <xf numFmtId="0" fontId="0" fillId="0" borderId="36" xfId="21" applyFont="1" applyFill="1" applyBorder="1">
      <alignment/>
      <protection/>
    </xf>
    <xf numFmtId="0" fontId="0" fillId="0" borderId="71" xfId="0" applyFont="1" applyFill="1" applyBorder="1" applyAlignment="1">
      <alignment vertical="center"/>
    </xf>
    <xf numFmtId="0" fontId="9" fillId="0" borderId="25" xfId="21" applyFont="1" applyFill="1" applyBorder="1">
      <alignment/>
      <protection/>
    </xf>
    <xf numFmtId="0" fontId="0" fillId="0" borderId="26" xfId="21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40" xfId="21" applyFont="1" applyFill="1" applyBorder="1">
      <alignment/>
      <protection/>
    </xf>
    <xf numFmtId="0" fontId="0" fillId="0" borderId="52" xfId="0" applyNumberFormat="1" applyFont="1" applyBorder="1" applyAlignment="1" applyProtection="1">
      <alignment horizontal="left" vertical="center"/>
      <protection/>
    </xf>
    <xf numFmtId="0" fontId="0" fillId="0" borderId="26" xfId="0" applyNumberFormat="1" applyFont="1" applyBorder="1" applyAlignment="1">
      <alignment horizontal="left"/>
    </xf>
    <xf numFmtId="0" fontId="0" fillId="0" borderId="27" xfId="21" applyFont="1" applyFill="1" applyBorder="1" applyAlignment="1" applyProtection="1">
      <alignment vertical="center"/>
      <protection locked="0"/>
    </xf>
    <xf numFmtId="0" fontId="0" fillId="0" borderId="70" xfId="0" applyBorder="1" applyAlignment="1">
      <alignment/>
    </xf>
    <xf numFmtId="0" fontId="2" fillId="0" borderId="11" xfId="21" applyFont="1" applyBorder="1">
      <alignment/>
      <protection/>
    </xf>
    <xf numFmtId="0" fontId="0" fillId="0" borderId="83" xfId="21" applyFont="1" applyFill="1" applyBorder="1" applyAlignment="1">
      <alignment/>
      <protection/>
    </xf>
    <xf numFmtId="0" fontId="0" fillId="0" borderId="84" xfId="21" applyFont="1" applyFill="1" applyBorder="1" applyAlignment="1">
      <alignment vertical="center"/>
      <protection/>
    </xf>
    <xf numFmtId="0" fontId="0" fillId="0" borderId="85" xfId="0" applyFont="1" applyFill="1" applyBorder="1" applyAlignment="1">
      <alignment/>
    </xf>
    <xf numFmtId="0" fontId="9" fillId="0" borderId="69" xfId="21" applyFont="1" applyFill="1" applyBorder="1" applyAlignment="1" applyProtection="1">
      <alignment vertical="center"/>
      <protection locked="0"/>
    </xf>
    <xf numFmtId="0" fontId="9" fillId="0" borderId="86" xfId="21" applyFont="1" applyFill="1" applyBorder="1" applyAlignment="1" applyProtection="1">
      <alignment vertical="center"/>
      <protection locked="0"/>
    </xf>
    <xf numFmtId="0" fontId="0" fillId="0" borderId="70" xfId="0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0" xfId="21" applyFont="1" applyFill="1" applyBorder="1">
      <alignment/>
      <protection/>
    </xf>
    <xf numFmtId="0" fontId="10" fillId="0" borderId="9" xfId="21" applyFont="1" applyFill="1" applyBorder="1" applyAlignment="1">
      <alignment horizontal="centerContinuous" vertical="center"/>
      <protection/>
    </xf>
    <xf numFmtId="0" fontId="0" fillId="0" borderId="9" xfId="21" applyFont="1" applyFill="1" applyBorder="1" applyAlignment="1">
      <alignment horizontal="centerContinuous" vertical="center"/>
      <protection/>
    </xf>
    <xf numFmtId="0" fontId="0" fillId="0" borderId="87" xfId="21" applyFont="1" applyFill="1" applyBorder="1" applyAlignment="1">
      <alignment horizontal="centerContinuous" vertical="center"/>
      <protection/>
    </xf>
    <xf numFmtId="0" fontId="0" fillId="0" borderId="88" xfId="21" applyFont="1" applyFill="1" applyBorder="1" applyAlignment="1">
      <alignment horizontal="centerContinuous" vertical="center"/>
      <protection/>
    </xf>
    <xf numFmtId="58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58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4" fillId="0" borderId="0" xfId="21" applyFont="1" applyAlignment="1">
      <alignment horizontal="centerContinuous"/>
      <protection/>
    </xf>
    <xf numFmtId="0" fontId="0" fillId="0" borderId="26" xfId="0" applyNumberFormat="1" applyFont="1" applyBorder="1" applyAlignment="1" applyProtection="1">
      <alignment horizontal="left" vertical="center"/>
      <protection/>
    </xf>
    <xf numFmtId="0" fontId="0" fillId="0" borderId="29" xfId="0" applyNumberFormat="1" applyFont="1" applyBorder="1" applyAlignment="1" applyProtection="1">
      <alignment horizontal="left" vertical="center"/>
      <protection/>
    </xf>
    <xf numFmtId="0" fontId="0" fillId="0" borderId="29" xfId="21" applyFont="1" applyFill="1" applyBorder="1">
      <alignment/>
      <protection/>
    </xf>
    <xf numFmtId="0" fontId="0" fillId="0" borderId="26" xfId="0" applyNumberFormat="1" applyFont="1" applyBorder="1" applyAlignment="1" applyProtection="1">
      <alignment horizontal="left" vertical="center" shrinkToFit="1"/>
      <protection/>
    </xf>
    <xf numFmtId="0" fontId="0" fillId="0" borderId="29" xfId="0" applyNumberFormat="1" applyFont="1" applyBorder="1" applyAlignment="1" applyProtection="1">
      <alignment horizontal="left" vertical="center" shrinkToFit="1"/>
      <protection/>
    </xf>
    <xf numFmtId="0" fontId="0" fillId="0" borderId="26" xfId="21" applyFont="1" applyFill="1" applyBorder="1" applyAlignment="1">
      <alignment shrinkToFit="1"/>
      <protection/>
    </xf>
    <xf numFmtId="0" fontId="0" fillId="0" borderId="29" xfId="21" applyFont="1" applyFill="1" applyBorder="1" applyAlignment="1">
      <alignment shrinkToFit="1"/>
      <protection/>
    </xf>
    <xf numFmtId="0" fontId="0" fillId="0" borderId="29" xfId="21" applyFont="1" applyBorder="1" applyAlignment="1">
      <alignment shrinkToFit="1"/>
      <protection/>
    </xf>
    <xf numFmtId="0" fontId="0" fillId="0" borderId="89" xfId="21" applyFont="1" applyFill="1" applyBorder="1" applyAlignment="1">
      <alignment vertical="center"/>
      <protection/>
    </xf>
    <xf numFmtId="0" fontId="0" fillId="0" borderId="89" xfId="21" applyFont="1" applyFill="1" applyBorder="1" applyAlignment="1">
      <alignment vertical="center"/>
      <protection/>
    </xf>
    <xf numFmtId="0" fontId="0" fillId="0" borderId="90" xfId="0" applyFont="1" applyFill="1" applyBorder="1" applyAlignment="1">
      <alignment vertical="center"/>
    </xf>
    <xf numFmtId="0" fontId="9" fillId="0" borderId="91" xfId="21" applyFont="1" applyFill="1" applyBorder="1" applyAlignment="1" applyProtection="1">
      <alignment vertical="center"/>
      <protection locked="0"/>
    </xf>
    <xf numFmtId="0" fontId="9" fillId="0" borderId="92" xfId="21" applyFont="1" applyFill="1" applyBorder="1" applyAlignment="1" applyProtection="1">
      <alignment vertical="center"/>
      <protection locked="0"/>
    </xf>
    <xf numFmtId="0" fontId="0" fillId="0" borderId="55" xfId="0" applyNumberFormat="1" applyFont="1" applyBorder="1" applyAlignment="1" applyProtection="1">
      <alignment horizontal="left" vertical="center"/>
      <protection/>
    </xf>
    <xf numFmtId="0" fontId="0" fillId="0" borderId="74" xfId="0" applyNumberFormat="1" applyFont="1" applyBorder="1" applyAlignment="1" applyProtection="1">
      <alignment horizontal="left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70" xfId="0" applyNumberFormat="1" applyFont="1" applyBorder="1" applyAlignment="1" applyProtection="1">
      <alignment horizontal="left" vertical="center"/>
      <protection/>
    </xf>
    <xf numFmtId="0" fontId="0" fillId="0" borderId="93" xfId="0" applyNumberFormat="1" applyFont="1" applyBorder="1" applyAlignment="1" applyProtection="1">
      <alignment horizontal="left" vertical="center"/>
      <protection/>
    </xf>
    <xf numFmtId="0" fontId="9" fillId="0" borderId="26" xfId="0" applyFont="1" applyFill="1" applyBorder="1" applyAlignment="1">
      <alignment vertical="center"/>
    </xf>
    <xf numFmtId="0" fontId="0" fillId="0" borderId="94" xfId="21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29" xfId="21" applyFont="1" applyFill="1" applyBorder="1">
      <alignment/>
      <protection/>
    </xf>
    <xf numFmtId="0" fontId="0" fillId="0" borderId="26" xfId="21" applyFont="1" applyFill="1" applyBorder="1" applyAlignment="1" applyProtection="1">
      <alignment vertical="center"/>
      <protection locked="0"/>
    </xf>
    <xf numFmtId="0" fontId="0" fillId="0" borderId="31" xfId="21" applyFont="1" applyFill="1" applyBorder="1" applyAlignment="1">
      <alignment horizontal="center" vertical="center" shrinkToFit="1"/>
      <protection/>
    </xf>
    <xf numFmtId="0" fontId="0" fillId="0" borderId="0" xfId="21" applyFont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3" borderId="97" xfId="0" applyFont="1" applyFill="1" applyBorder="1" applyAlignment="1">
      <alignment horizontal="center" vertical="center"/>
    </xf>
    <xf numFmtId="0" fontId="0" fillId="3" borderId="98" xfId="0" applyFont="1" applyFill="1" applyBorder="1" applyAlignment="1">
      <alignment horizontal="center" vertical="center"/>
    </xf>
    <xf numFmtId="0" fontId="0" fillId="3" borderId="99" xfId="0" applyFont="1" applyFill="1" applyBorder="1" applyAlignment="1">
      <alignment vertical="center"/>
    </xf>
    <xf numFmtId="0" fontId="9" fillId="3" borderId="99" xfId="0" applyFont="1" applyFill="1" applyBorder="1" applyAlignment="1">
      <alignment horizontal="center" vertical="center"/>
    </xf>
    <xf numFmtId="0" fontId="0" fillId="3" borderId="100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9" fillId="3" borderId="10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1" xfId="21" applyFont="1" applyFill="1" applyBorder="1" applyAlignment="1">
      <alignment horizontal="center" vertical="center"/>
      <protection/>
    </xf>
    <xf numFmtId="0" fontId="0" fillId="3" borderId="103" xfId="21" applyFont="1" applyFill="1" applyBorder="1" applyAlignment="1">
      <alignment horizontal="center" vertical="center"/>
      <protection/>
    </xf>
    <xf numFmtId="0" fontId="0" fillId="3" borderId="104" xfId="21" applyFont="1" applyFill="1" applyBorder="1" applyAlignment="1">
      <alignment vertical="center"/>
      <protection/>
    </xf>
    <xf numFmtId="0" fontId="0" fillId="3" borderId="105" xfId="21" applyFont="1" applyFill="1" applyBorder="1" applyAlignment="1">
      <alignment vertical="center"/>
      <protection/>
    </xf>
    <xf numFmtId="0" fontId="9" fillId="3" borderId="104" xfId="21" applyFont="1" applyFill="1" applyBorder="1" applyAlignment="1">
      <alignment horizontal="center" vertical="center"/>
      <protection/>
    </xf>
    <xf numFmtId="0" fontId="11" fillId="3" borderId="106" xfId="21" applyFont="1" applyFill="1" applyBorder="1" applyAlignment="1">
      <alignment horizontal="center" vertical="center"/>
      <protection/>
    </xf>
    <xf numFmtId="0" fontId="9" fillId="3" borderId="107" xfId="21" applyFont="1" applyFill="1" applyBorder="1" applyAlignment="1">
      <alignment horizontal="center" vertical="center"/>
      <protection/>
    </xf>
    <xf numFmtId="0" fontId="11" fillId="3" borderId="105" xfId="21" applyFont="1" applyFill="1" applyBorder="1" applyAlignment="1">
      <alignment horizontal="center" vertical="center"/>
      <protection/>
    </xf>
    <xf numFmtId="0" fontId="0" fillId="3" borderId="0" xfId="21" applyFont="1" applyFill="1">
      <alignment/>
      <protection/>
    </xf>
    <xf numFmtId="0" fontId="9" fillId="3" borderId="0" xfId="21" applyFont="1" applyFill="1">
      <alignment/>
      <protection/>
    </xf>
    <xf numFmtId="0" fontId="0" fillId="3" borderId="0" xfId="21" applyFont="1" applyFill="1" applyBorder="1" applyAlignment="1">
      <alignment vertical="center"/>
      <protection/>
    </xf>
    <xf numFmtId="0" fontId="9" fillId="3" borderId="0" xfId="21" applyFont="1" applyFill="1" applyBorder="1" applyAlignment="1" applyProtection="1">
      <alignment vertical="center"/>
      <protection locked="0"/>
    </xf>
    <xf numFmtId="0" fontId="0" fillId="3" borderId="108" xfId="21" applyFont="1" applyFill="1" applyBorder="1" applyAlignment="1">
      <alignment vertical="center"/>
      <protection/>
    </xf>
    <xf numFmtId="0" fontId="0" fillId="3" borderId="109" xfId="21" applyFont="1" applyFill="1" applyBorder="1" applyAlignment="1">
      <alignment vertical="center"/>
      <protection/>
    </xf>
    <xf numFmtId="0" fontId="0" fillId="3" borderId="110" xfId="21" applyFont="1" applyFill="1" applyBorder="1" applyAlignment="1">
      <alignment horizontal="center" vertical="center"/>
      <protection/>
    </xf>
    <xf numFmtId="0" fontId="9" fillId="3" borderId="108" xfId="21" applyFont="1" applyFill="1" applyBorder="1" applyAlignment="1">
      <alignment horizontal="center" vertical="center"/>
      <protection/>
    </xf>
    <xf numFmtId="0" fontId="11" fillId="3" borderId="111" xfId="21" applyFont="1" applyFill="1" applyBorder="1" applyAlignment="1">
      <alignment horizontal="center" vertical="center"/>
      <protection/>
    </xf>
    <xf numFmtId="0" fontId="9" fillId="3" borderId="112" xfId="21" applyFont="1" applyFill="1" applyBorder="1" applyAlignment="1">
      <alignment horizontal="center" vertical="center"/>
      <protection/>
    </xf>
    <xf numFmtId="0" fontId="11" fillId="3" borderId="109" xfId="21" applyFont="1" applyFill="1" applyBorder="1" applyAlignment="1">
      <alignment horizontal="center" vertical="center"/>
      <protection/>
    </xf>
    <xf numFmtId="0" fontId="0" fillId="3" borderId="98" xfId="21" applyFont="1" applyFill="1" applyBorder="1" applyAlignment="1">
      <alignment horizontal="center" vertical="center"/>
      <protection/>
    </xf>
    <xf numFmtId="0" fontId="0" fillId="3" borderId="113" xfId="21" applyFont="1" applyFill="1" applyBorder="1" applyAlignment="1">
      <alignment horizontal="center" vertical="center"/>
      <protection/>
    </xf>
    <xf numFmtId="0" fontId="11" fillId="3" borderId="114" xfId="21" applyFont="1" applyFill="1" applyBorder="1" applyAlignment="1">
      <alignment horizontal="center" vertical="center"/>
      <protection/>
    </xf>
    <xf numFmtId="0" fontId="0" fillId="3" borderId="0" xfId="21" applyFont="1" applyFill="1" applyBorder="1" applyAlignment="1" applyProtection="1">
      <alignment vertical="center"/>
      <protection locked="0"/>
    </xf>
    <xf numFmtId="0" fontId="0" fillId="3" borderId="43" xfId="21" applyFont="1" applyFill="1" applyBorder="1" applyAlignment="1">
      <alignment vertical="center"/>
      <protection/>
    </xf>
    <xf numFmtId="0" fontId="0" fillId="3" borderId="35" xfId="21" applyFont="1" applyFill="1" applyBorder="1" applyAlignment="1" applyProtection="1">
      <alignment vertical="center"/>
      <protection locked="0"/>
    </xf>
    <xf numFmtId="0" fontId="0" fillId="3" borderId="26" xfId="21" applyFont="1" applyFill="1" applyBorder="1" applyAlignment="1">
      <alignment vertical="center"/>
      <protection/>
    </xf>
    <xf numFmtId="0" fontId="0" fillId="3" borderId="29" xfId="21" applyFont="1" applyFill="1" applyBorder="1" applyAlignment="1">
      <alignment vertical="center"/>
      <protection/>
    </xf>
    <xf numFmtId="0" fontId="9" fillId="3" borderId="63" xfId="21" applyFont="1" applyFill="1" applyBorder="1" applyAlignment="1" applyProtection="1">
      <alignment vertical="center"/>
      <protection locked="0"/>
    </xf>
    <xf numFmtId="0" fontId="9" fillId="3" borderId="25" xfId="21" applyFont="1" applyFill="1" applyBorder="1" applyAlignment="1" applyProtection="1">
      <alignment vertical="center"/>
      <protection locked="0"/>
    </xf>
    <xf numFmtId="0" fontId="0" fillId="3" borderId="40" xfId="0" applyFont="1" applyFill="1" applyBorder="1" applyAlignment="1">
      <alignment vertical="center"/>
    </xf>
    <xf numFmtId="0" fontId="9" fillId="3" borderId="28" xfId="21" applyFont="1" applyFill="1" applyBorder="1" applyAlignment="1" applyProtection="1">
      <alignment vertical="center"/>
      <protection locked="0"/>
    </xf>
    <xf numFmtId="0" fontId="9" fillId="3" borderId="26" xfId="21" applyFont="1" applyFill="1" applyBorder="1" applyAlignment="1" applyProtection="1">
      <alignment vertical="center"/>
      <protection locked="0"/>
    </xf>
    <xf numFmtId="0" fontId="0" fillId="3" borderId="0" xfId="21" applyFont="1" applyFill="1" applyAlignment="1">
      <alignment vertical="center"/>
      <protection/>
    </xf>
    <xf numFmtId="0" fontId="0" fillId="3" borderId="43" xfId="21" applyFont="1" applyFill="1" applyBorder="1" applyAlignment="1">
      <alignment vertical="center"/>
      <protection/>
    </xf>
    <xf numFmtId="0" fontId="0" fillId="3" borderId="113" xfId="21" applyFont="1" applyFill="1" applyBorder="1" applyAlignment="1">
      <alignment horizontal="center" vertical="center"/>
      <protection/>
    </xf>
    <xf numFmtId="0" fontId="0" fillId="3" borderId="103" xfId="21" applyFont="1" applyFill="1" applyBorder="1" applyAlignment="1">
      <alignment horizontal="center" vertical="center"/>
      <protection/>
    </xf>
    <xf numFmtId="0" fontId="0" fillId="3" borderId="108" xfId="21" applyFont="1" applyFill="1" applyBorder="1" applyAlignment="1">
      <alignment vertical="center"/>
      <protection/>
    </xf>
    <xf numFmtId="0" fontId="0" fillId="3" borderId="109" xfId="21" applyFont="1" applyFill="1" applyBorder="1" applyAlignment="1">
      <alignment vertical="center"/>
      <protection/>
    </xf>
    <xf numFmtId="0" fontId="0" fillId="3" borderId="110" xfId="21" applyFont="1" applyFill="1" applyBorder="1" applyAlignment="1">
      <alignment horizontal="center" vertical="center"/>
      <protection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3" borderId="40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59" xfId="21" applyFont="1" applyFill="1" applyBorder="1" applyAlignment="1">
      <alignment vertical="center"/>
      <protection/>
    </xf>
    <xf numFmtId="0" fontId="0" fillId="3" borderId="35" xfId="21" applyFont="1" applyFill="1" applyBorder="1" applyAlignment="1" applyProtection="1">
      <alignment vertical="center"/>
      <protection locked="0"/>
    </xf>
    <xf numFmtId="0" fontId="0" fillId="3" borderId="26" xfId="21" applyFont="1" applyFill="1" applyBorder="1" applyAlignment="1">
      <alignment vertical="center"/>
      <protection/>
    </xf>
    <xf numFmtId="0" fontId="0" fillId="3" borderId="115" xfId="21" applyFont="1" applyFill="1" applyBorder="1" applyAlignment="1">
      <alignment vertical="center"/>
      <protection/>
    </xf>
    <xf numFmtId="0" fontId="0" fillId="3" borderId="30" xfId="21" applyFont="1" applyFill="1" applyBorder="1" applyAlignment="1">
      <alignment vertical="center"/>
      <protection/>
    </xf>
    <xf numFmtId="0" fontId="0" fillId="3" borderId="116" xfId="21" applyFont="1" applyFill="1" applyBorder="1">
      <alignment/>
      <protection/>
    </xf>
    <xf numFmtId="0" fontId="0" fillId="0" borderId="26" xfId="0" applyNumberFormat="1" applyFont="1" applyBorder="1" applyAlignment="1">
      <alignment horizontal="left" vertical="center"/>
    </xf>
    <xf numFmtId="0" fontId="0" fillId="0" borderId="117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55" xfId="0" applyNumberFormat="1" applyFont="1" applyBorder="1" applyAlignment="1">
      <alignment horizontal="left" vertical="center"/>
    </xf>
    <xf numFmtId="0" fontId="0" fillId="0" borderId="31" xfId="21" applyFont="1" applyFill="1" applyBorder="1" applyAlignment="1">
      <alignment horizontal="center" vertical="center" shrinkToFit="1"/>
      <protection/>
    </xf>
    <xf numFmtId="0" fontId="0" fillId="0" borderId="9" xfId="21" applyFont="1" applyFill="1" applyBorder="1" applyAlignment="1">
      <alignment horizontal="centerContinuous" vertical="center" shrinkToFit="1"/>
      <protection/>
    </xf>
    <xf numFmtId="0" fontId="0" fillId="0" borderId="0" xfId="21" applyFont="1" applyAlignment="1">
      <alignment shrinkToFit="1"/>
      <protection/>
    </xf>
    <xf numFmtId="0" fontId="0" fillId="0" borderId="32" xfId="21" applyFont="1" applyFill="1" applyBorder="1" applyAlignment="1">
      <alignment horizontal="center" vertical="center" shrinkToFit="1"/>
      <protection/>
    </xf>
    <xf numFmtId="0" fontId="9" fillId="0" borderId="33" xfId="21" applyFont="1" applyFill="1" applyBorder="1" applyAlignment="1">
      <alignment horizontal="center" vertical="center" shrinkToFit="1"/>
      <protection/>
    </xf>
    <xf numFmtId="0" fontId="11" fillId="0" borderId="34" xfId="21" applyFont="1" applyFill="1" applyBorder="1" applyAlignment="1">
      <alignment horizontal="center" vertical="center" shrinkToFit="1"/>
      <protection/>
    </xf>
    <xf numFmtId="0" fontId="0" fillId="0" borderId="0" xfId="21" applyFont="1" applyAlignment="1">
      <alignment shrinkToFit="1"/>
      <protection/>
    </xf>
    <xf numFmtId="0" fontId="0" fillId="0" borderId="87" xfId="21" applyFont="1" applyFill="1" applyBorder="1" applyAlignment="1">
      <alignment horizontal="centerContinuous" vertical="center" shrinkToFit="1"/>
      <protection/>
    </xf>
    <xf numFmtId="0" fontId="0" fillId="0" borderId="88" xfId="21" applyFont="1" applyFill="1" applyBorder="1" applyAlignment="1">
      <alignment horizontal="centerContinuous" vertical="center" shrinkToFit="1"/>
      <protection/>
    </xf>
    <xf numFmtId="0" fontId="0" fillId="0" borderId="87" xfId="21" applyFont="1" applyFill="1" applyBorder="1" applyAlignment="1">
      <alignment horizontal="centerContinuous" vertical="center" shrinkToFit="1"/>
      <protection/>
    </xf>
    <xf numFmtId="0" fontId="0" fillId="0" borderId="88" xfId="21" applyFont="1" applyFill="1" applyBorder="1" applyAlignment="1">
      <alignment horizontal="centerContinuous" vertical="center" shrinkToFit="1"/>
      <protection/>
    </xf>
    <xf numFmtId="0" fontId="0" fillId="0" borderId="87" xfId="21" applyFont="1" applyFill="1" applyBorder="1" applyAlignment="1">
      <alignment horizontal="centerContinuous" vertical="center" shrinkToFit="1"/>
      <protection/>
    </xf>
    <xf numFmtId="0" fontId="0" fillId="0" borderId="88" xfId="21" applyFont="1" applyFill="1" applyBorder="1" applyAlignment="1">
      <alignment horizontal="centerContinuous" vertical="center" shrinkToFit="1"/>
      <protection/>
    </xf>
    <xf numFmtId="0" fontId="0" fillId="0" borderId="32" xfId="21" applyFont="1" applyFill="1" applyBorder="1" applyAlignment="1">
      <alignment horizontal="center" vertical="center" shrinkToFit="1"/>
      <protection/>
    </xf>
    <xf numFmtId="0" fontId="10" fillId="0" borderId="87" xfId="21" applyFont="1" applyFill="1" applyBorder="1" applyAlignment="1">
      <alignment horizontal="centerContinuous" vertical="center" shrinkToFit="1"/>
      <protection/>
    </xf>
    <xf numFmtId="0" fontId="10" fillId="0" borderId="88" xfId="21" applyFont="1" applyFill="1" applyBorder="1" applyAlignment="1">
      <alignment horizontal="centerContinuous" vertical="center" shrinkToFit="1"/>
      <protection/>
    </xf>
    <xf numFmtId="0" fontId="0" fillId="0" borderId="9" xfId="21" applyFont="1" applyFill="1" applyBorder="1" applyAlignment="1">
      <alignment horizontal="centerContinuous" vertical="center" shrinkToFit="1"/>
      <protection/>
    </xf>
    <xf numFmtId="0" fontId="0" fillId="0" borderId="118" xfId="0" applyFont="1" applyFill="1" applyBorder="1" applyAlignment="1">
      <alignment horizontal="center" vertical="center" shrinkToFit="1"/>
    </xf>
    <xf numFmtId="0" fontId="10" fillId="0" borderId="87" xfId="0" applyFont="1" applyFill="1" applyBorder="1" applyAlignment="1">
      <alignment horizontal="centerContinuous" vertical="center" shrinkToFit="1"/>
    </xf>
    <xf numFmtId="0" fontId="10" fillId="0" borderId="119" xfId="0" applyFont="1" applyFill="1" applyBorder="1" applyAlignment="1">
      <alignment horizontal="centerContinuous" vertical="center" shrinkToFit="1"/>
    </xf>
    <xf numFmtId="0" fontId="10" fillId="0" borderId="120" xfId="0" applyFont="1" applyFill="1" applyBorder="1" applyAlignment="1">
      <alignment horizontal="centerContinuous" vertical="center" shrinkToFit="1"/>
    </xf>
    <xf numFmtId="0" fontId="0" fillId="0" borderId="119" xfId="0" applyBorder="1" applyAlignment="1">
      <alignment horizontal="centerContinuous" vertical="center" shrinkToFit="1"/>
    </xf>
    <xf numFmtId="0" fontId="0" fillId="0" borderId="120" xfId="0" applyFont="1" applyFill="1" applyBorder="1" applyAlignment="1">
      <alignment horizontal="centerContinuous" vertical="center" shrinkToFit="1"/>
    </xf>
    <xf numFmtId="0" fontId="0" fillId="0" borderId="119" xfId="0" applyFont="1" applyFill="1" applyBorder="1" applyAlignment="1">
      <alignment horizontal="centerContinuous" vertical="center" shrinkToFit="1"/>
    </xf>
    <xf numFmtId="0" fontId="0" fillId="0" borderId="80" xfId="0" applyFont="1" applyFill="1" applyBorder="1" applyAlignment="1">
      <alignment horizontal="centerContinuous" vertical="center" shrinkToFit="1"/>
    </xf>
    <xf numFmtId="0" fontId="0" fillId="0" borderId="87" xfId="0" applyFont="1" applyFill="1" applyBorder="1" applyAlignment="1">
      <alignment horizontal="centerContinuous" vertical="center" shrinkToFit="1"/>
    </xf>
    <xf numFmtId="0" fontId="0" fillId="0" borderId="88" xfId="0" applyFont="1" applyFill="1" applyBorder="1" applyAlignment="1">
      <alignment horizontal="centerContinuous" vertical="center" shrinkToFit="1"/>
    </xf>
    <xf numFmtId="0" fontId="0" fillId="0" borderId="0" xfId="0" applyFont="1" applyAlignment="1">
      <alignment shrinkToFit="1"/>
    </xf>
    <xf numFmtId="0" fontId="0" fillId="0" borderId="121" xfId="0" applyFont="1" applyFill="1" applyBorder="1" applyAlignment="1">
      <alignment horizontal="center" vertical="center" shrinkToFit="1"/>
    </xf>
    <xf numFmtId="0" fontId="9" fillId="0" borderId="122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10" fillId="0" borderId="119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horizontal="center" vertical="center" shrinkToFit="1"/>
    </xf>
    <xf numFmtId="0" fontId="0" fillId="0" borderId="88" xfId="0" applyBorder="1" applyAlignment="1">
      <alignment horizontal="centerContinuous" vertical="center" shrinkToFit="1"/>
    </xf>
    <xf numFmtId="0" fontId="13" fillId="0" borderId="80" xfId="21" applyFont="1" applyFill="1" applyBorder="1" applyAlignment="1">
      <alignment horizontal="center" vertical="center" shrinkToFit="1"/>
      <protection/>
    </xf>
    <xf numFmtId="0" fontId="11" fillId="0" borderId="80" xfId="21" applyFont="1" applyFill="1" applyBorder="1" applyAlignment="1">
      <alignment horizontal="center" vertical="center" shrinkToFit="1"/>
      <protection/>
    </xf>
    <xf numFmtId="0" fontId="9" fillId="0" borderId="54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0" fillId="3" borderId="29" xfId="21" applyFont="1" applyFill="1" applyBorder="1" applyAlignment="1">
      <alignment vertical="center"/>
      <protection/>
    </xf>
    <xf numFmtId="0" fontId="0" fillId="0" borderId="40" xfId="21" applyFont="1" applyFill="1" applyBorder="1" applyAlignment="1">
      <alignment vertical="center"/>
      <protection/>
    </xf>
    <xf numFmtId="0" fontId="0" fillId="0" borderId="29" xfId="0" applyNumberFormat="1" applyFont="1" applyBorder="1" applyAlignment="1">
      <alignment horizontal="left" vertical="center"/>
    </xf>
    <xf numFmtId="0" fontId="0" fillId="0" borderId="40" xfId="0" applyNumberFormat="1" applyFont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0" fillId="0" borderId="74" xfId="0" applyNumberFormat="1" applyFont="1" applyBorder="1" applyAlignment="1">
      <alignment horizontal="left" vertical="center"/>
    </xf>
    <xf numFmtId="0" fontId="0" fillId="3" borderId="116" xfId="21" applyFont="1" applyFill="1" applyBorder="1">
      <alignment/>
      <protection/>
    </xf>
    <xf numFmtId="0" fontId="0" fillId="0" borderId="62" xfId="21" applyFont="1" applyFill="1" applyBorder="1" applyAlignment="1">
      <alignment vertical="center"/>
      <protection/>
    </xf>
    <xf numFmtId="0" fontId="0" fillId="0" borderId="62" xfId="0" applyNumberFormat="1" applyFont="1" applyBorder="1" applyAlignment="1">
      <alignment horizontal="left"/>
    </xf>
    <xf numFmtId="0" fontId="9" fillId="3" borderId="125" xfId="21" applyFont="1" applyFill="1" applyBorder="1" applyAlignment="1">
      <alignment horizontal="center" vertical="center"/>
      <protection/>
    </xf>
    <xf numFmtId="0" fontId="9" fillId="3" borderId="126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vertical="center" shrinkToFit="1"/>
      <protection/>
    </xf>
    <xf numFmtId="0" fontId="0" fillId="3" borderId="105" xfId="21" applyFont="1" applyFill="1" applyBorder="1" applyAlignment="1">
      <alignment vertical="center" shrinkToFit="1"/>
      <protection/>
    </xf>
    <xf numFmtId="0" fontId="0" fillId="0" borderId="127" xfId="21" applyFont="1" applyFill="1" applyBorder="1" applyAlignment="1">
      <alignment vertical="center" shrinkToFit="1"/>
      <protection/>
    </xf>
    <xf numFmtId="0" fontId="0" fillId="0" borderId="127" xfId="0" applyFont="1" applyFill="1" applyBorder="1" applyAlignment="1">
      <alignment vertical="center" shrinkToFit="1"/>
    </xf>
    <xf numFmtId="0" fontId="0" fillId="0" borderId="127" xfId="21" applyFont="1" applyFill="1" applyBorder="1" applyAlignment="1">
      <alignment vertical="center" shrinkToFit="1"/>
      <protection/>
    </xf>
    <xf numFmtId="0" fontId="0" fillId="0" borderId="127" xfId="0" applyFont="1" applyFill="1" applyBorder="1" applyAlignment="1">
      <alignment shrinkToFit="1"/>
    </xf>
    <xf numFmtId="0" fontId="0" fillId="0" borderId="40" xfId="21" applyFont="1" applyFill="1" applyBorder="1" applyAlignment="1">
      <alignment vertical="center" shrinkToFit="1"/>
      <protection/>
    </xf>
    <xf numFmtId="0" fontId="0" fillId="0" borderId="40" xfId="0" applyFont="1" applyFill="1" applyBorder="1" applyAlignment="1">
      <alignment vertical="center" shrinkToFit="1"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49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vertical="center" shrinkToFit="1"/>
    </xf>
    <xf numFmtId="0" fontId="0" fillId="0" borderId="50" xfId="21" applyFont="1" applyFill="1" applyBorder="1" applyAlignment="1">
      <alignment vertical="center" shrinkToFit="1"/>
      <protection/>
    </xf>
    <xf numFmtId="0" fontId="0" fillId="0" borderId="50" xfId="0" applyFont="1" applyFill="1" applyBorder="1" applyAlignment="1">
      <alignment vertical="center" shrinkToFit="1"/>
    </xf>
    <xf numFmtId="0" fontId="0" fillId="0" borderId="128" xfId="21" applyFont="1" applyFill="1" applyBorder="1" applyAlignment="1">
      <alignment vertical="center" shrinkToFit="1"/>
      <protection/>
    </xf>
    <xf numFmtId="0" fontId="0" fillId="0" borderId="128" xfId="0" applyFont="1" applyFill="1" applyBorder="1" applyAlignment="1">
      <alignment vertical="center" shrinkToFit="1"/>
    </xf>
    <xf numFmtId="0" fontId="0" fillId="3" borderId="0" xfId="21" applyFont="1" applyFill="1" applyAlignment="1">
      <alignment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129" xfId="0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3" borderId="101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2" xfId="0" applyFont="1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0" fontId="0" fillId="0" borderId="42" xfId="0" applyFont="1" applyFill="1" applyBorder="1" applyAlignment="1">
      <alignment shrinkToFit="1"/>
    </xf>
    <xf numFmtId="0" fontId="0" fillId="0" borderId="40" xfId="0" applyFill="1" applyBorder="1" applyAlignment="1">
      <alignment vertical="center" shrinkToFit="1"/>
    </xf>
    <xf numFmtId="0" fontId="0" fillId="0" borderId="74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93" xfId="0" applyFill="1" applyBorder="1" applyAlignment="1">
      <alignment vertical="center" shrinkToFit="1"/>
    </xf>
    <xf numFmtId="0" fontId="0" fillId="0" borderId="93" xfId="0" applyFont="1" applyFill="1" applyBorder="1" applyAlignment="1">
      <alignment vertical="center" shrinkToFit="1"/>
    </xf>
    <xf numFmtId="0" fontId="0" fillId="0" borderId="93" xfId="0" applyFont="1" applyFill="1" applyBorder="1" applyAlignment="1">
      <alignment shrinkToFit="1"/>
    </xf>
    <xf numFmtId="0" fontId="0" fillId="0" borderId="93" xfId="0" applyFont="1" applyFill="1" applyBorder="1" applyAlignment="1">
      <alignment shrinkToFit="1"/>
    </xf>
    <xf numFmtId="0" fontId="9" fillId="3" borderId="0" xfId="0" applyFont="1" applyFill="1" applyBorder="1" applyAlignment="1" applyProtection="1">
      <alignment vertical="center" shrinkToFit="1"/>
      <protection locked="0"/>
    </xf>
    <xf numFmtId="0" fontId="0" fillId="0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3" borderId="109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8" xfId="2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30" xfId="0" applyFont="1" applyFill="1" applyBorder="1" applyAlignment="1">
      <alignment vertical="top" shrinkToFit="1"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0" xfId="0" applyFill="1" applyBorder="1" applyAlignment="1">
      <alignment vertical="center" shrinkToFit="1"/>
    </xf>
    <xf numFmtId="0" fontId="0" fillId="0" borderId="29" xfId="0" applyFont="1" applyFill="1" applyBorder="1" applyAlignment="1">
      <alignment vertical="top" shrinkToFit="1"/>
    </xf>
    <xf numFmtId="0" fontId="0" fillId="0" borderId="29" xfId="21" applyFont="1" applyFill="1" applyBorder="1" applyAlignment="1">
      <alignment shrinkToFit="1"/>
      <protection/>
    </xf>
    <xf numFmtId="0" fontId="0" fillId="0" borderId="29" xfId="0" applyFont="1" applyFill="1" applyBorder="1" applyAlignment="1">
      <alignment shrinkToFit="1"/>
    </xf>
    <xf numFmtId="0" fontId="0" fillId="0" borderId="130" xfId="0" applyFont="1" applyFill="1" applyBorder="1" applyAlignment="1">
      <alignment shrinkToFit="1"/>
    </xf>
    <xf numFmtId="0" fontId="0" fillId="0" borderId="37" xfId="21" applyFont="1" applyFill="1" applyBorder="1" applyAlignment="1">
      <alignment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108" xfId="21" applyFont="1" applyFill="1" applyBorder="1" applyAlignment="1">
      <alignment vertical="center" shrinkToFit="1"/>
      <protection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127" xfId="21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4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6" xfId="0" applyFont="1" applyFill="1" applyBorder="1" applyAlignment="1">
      <alignment vertical="top" shrinkToFit="1"/>
    </xf>
    <xf numFmtId="0" fontId="0" fillId="0" borderId="29" xfId="0" applyFont="1" applyFill="1" applyBorder="1" applyAlignment="1">
      <alignment vertical="top" shrinkToFit="1"/>
    </xf>
    <xf numFmtId="0" fontId="0" fillId="0" borderId="26" xfId="21" applyFont="1" applyFill="1" applyBorder="1" applyAlignment="1">
      <alignment shrinkToFit="1"/>
      <protection/>
    </xf>
    <xf numFmtId="0" fontId="0" fillId="0" borderId="25" xfId="21" applyFont="1" applyFill="1" applyBorder="1" applyAlignment="1">
      <alignment shrinkToFit="1"/>
      <protection/>
    </xf>
    <xf numFmtId="0" fontId="0" fillId="0" borderId="2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29" xfId="21" applyFont="1" applyFill="1" applyBorder="1" applyAlignment="1">
      <alignment shrinkToFit="1"/>
      <protection/>
    </xf>
    <xf numFmtId="0" fontId="0" fillId="0" borderId="25" xfId="0" applyFont="1" applyFill="1" applyBorder="1" applyAlignment="1">
      <alignment vertical="top" shrinkToFit="1"/>
    </xf>
    <xf numFmtId="0" fontId="0" fillId="0" borderId="62" xfId="21" applyFont="1" applyFill="1" applyBorder="1" applyAlignment="1">
      <alignment vertical="center" shrinkToFit="1"/>
      <protection/>
    </xf>
    <xf numFmtId="0" fontId="0" fillId="0" borderId="26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top" shrinkToFit="1"/>
    </xf>
    <xf numFmtId="0" fontId="0" fillId="0" borderId="29" xfId="0" applyFont="1" applyFill="1" applyBorder="1" applyAlignment="1">
      <alignment vertical="top" shrinkToFit="1"/>
    </xf>
    <xf numFmtId="0" fontId="0" fillId="0" borderId="36" xfId="21" applyFont="1" applyFill="1" applyBorder="1" applyAlignment="1">
      <alignment shrinkToFit="1"/>
      <protection/>
    </xf>
    <xf numFmtId="0" fontId="0" fillId="3" borderId="36" xfId="21" applyFont="1" applyFill="1" applyBorder="1" applyAlignment="1">
      <alignment vertical="center" shrinkToFit="1"/>
      <protection/>
    </xf>
    <xf numFmtId="0" fontId="0" fillId="3" borderId="29" xfId="21" applyFont="1" applyFill="1" applyBorder="1" applyAlignment="1">
      <alignment vertical="center" shrinkToFit="1"/>
      <protection/>
    </xf>
    <xf numFmtId="0" fontId="1" fillId="0" borderId="131" xfId="21" applyBorder="1" applyAlignment="1">
      <alignment horizontal="center" shrinkToFit="1"/>
      <protection/>
    </xf>
    <xf numFmtId="0" fontId="1" fillId="0" borderId="132" xfId="21" applyFont="1" applyBorder="1" applyAlignment="1">
      <alignment horizontal="center" shrinkToFit="1"/>
      <protection/>
    </xf>
    <xf numFmtId="0" fontId="3" fillId="0" borderId="132" xfId="21" applyFont="1" applyBorder="1" applyAlignment="1">
      <alignment horizontal="center" shrinkToFit="1"/>
      <protection/>
    </xf>
    <xf numFmtId="0" fontId="1" fillId="0" borderId="132" xfId="21" applyBorder="1" applyAlignment="1">
      <alignment horizontal="center" shrinkToFit="1"/>
      <protection/>
    </xf>
    <xf numFmtId="0" fontId="1" fillId="0" borderId="133" xfId="21" applyFont="1" applyBorder="1" applyAlignment="1">
      <alignment horizontal="center" shrinkToFit="1"/>
      <protection/>
    </xf>
    <xf numFmtId="0" fontId="1" fillId="0" borderId="0" xfId="21" applyAlignment="1">
      <alignment shrinkToFit="1"/>
      <protection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4" xfId="21" applyFont="1" applyFill="1" applyBorder="1" applyAlignment="1">
      <alignment horizontal="center" vertical="center" shrinkToFit="1"/>
      <protection/>
    </xf>
    <xf numFmtId="0" fontId="0" fillId="0" borderId="118" xfId="21" applyFont="1" applyFill="1" applyBorder="1" applyAlignment="1">
      <alignment horizontal="center" vertical="center" shrinkToFit="1"/>
      <protection/>
    </xf>
    <xf numFmtId="0" fontId="0" fillId="0" borderId="135" xfId="21" applyFont="1" applyFill="1" applyBorder="1" applyAlignment="1">
      <alignment horizontal="center" vertical="center" shrinkToFit="1"/>
      <protection/>
    </xf>
    <xf numFmtId="0" fontId="0" fillId="0" borderId="121" xfId="21" applyFont="1" applyFill="1" applyBorder="1" applyAlignment="1">
      <alignment horizontal="center" vertical="center" shrinkToFit="1"/>
      <protection/>
    </xf>
    <xf numFmtId="0" fontId="0" fillId="0" borderId="136" xfId="21" applyFont="1" applyFill="1" applyBorder="1" applyAlignment="1">
      <alignment horizontal="center" vertical="center" shrinkToFit="1"/>
      <protection/>
    </xf>
    <xf numFmtId="0" fontId="0" fillId="0" borderId="137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 shrinkToFit="1"/>
      <protection/>
    </xf>
    <xf numFmtId="0" fontId="0" fillId="0" borderId="139" xfId="21" applyFont="1" applyFill="1" applyBorder="1" applyAlignment="1">
      <alignment horizontal="center" vertical="center" shrinkToFit="1"/>
      <protection/>
    </xf>
    <xf numFmtId="0" fontId="0" fillId="0" borderId="87" xfId="21" applyFont="1" applyFill="1" applyBorder="1" applyAlignment="1">
      <alignment horizontal="center" vertical="center" shrinkToFit="1"/>
      <protection/>
    </xf>
    <xf numFmtId="0" fontId="0" fillId="0" borderId="88" xfId="21" applyFont="1" applyFill="1" applyBorder="1" applyAlignment="1">
      <alignment horizontal="center" vertical="center" shrinkToFit="1"/>
      <protection/>
    </xf>
    <xf numFmtId="0" fontId="0" fillId="0" borderId="134" xfId="21" applyFont="1" applyFill="1" applyBorder="1" applyAlignment="1">
      <alignment horizontal="center" vertical="center"/>
      <protection/>
    </xf>
    <xf numFmtId="0" fontId="0" fillId="0" borderId="118" xfId="21" applyFont="1" applyFill="1" applyBorder="1" applyAlignment="1">
      <alignment horizontal="center" vertical="center"/>
      <protection/>
    </xf>
    <xf numFmtId="0" fontId="0" fillId="0" borderId="135" xfId="21" applyFont="1" applyFill="1" applyBorder="1" applyAlignment="1">
      <alignment horizontal="center" vertical="center"/>
      <protection/>
    </xf>
    <xf numFmtId="0" fontId="0" fillId="0" borderId="121" xfId="21" applyFont="1" applyFill="1" applyBorder="1" applyAlignment="1">
      <alignment horizontal="center" vertical="center"/>
      <protection/>
    </xf>
    <xf numFmtId="0" fontId="0" fillId="0" borderId="136" xfId="21" applyFont="1" applyFill="1" applyBorder="1" applyAlignment="1">
      <alignment horizontal="center" vertical="center"/>
      <protection/>
    </xf>
    <xf numFmtId="0" fontId="0" fillId="0" borderId="137" xfId="21" applyFont="1" applyFill="1" applyBorder="1" applyAlignment="1">
      <alignment horizontal="center" vertical="center"/>
      <protection/>
    </xf>
    <xf numFmtId="0" fontId="0" fillId="0" borderId="138" xfId="21" applyFont="1" applyFill="1" applyBorder="1" applyAlignment="1">
      <alignment horizontal="center" vertical="center"/>
      <protection/>
    </xf>
    <xf numFmtId="0" fontId="0" fillId="0" borderId="139" xfId="21" applyFont="1" applyFill="1" applyBorder="1" applyAlignment="1">
      <alignment horizontal="center" vertical="center"/>
      <protection/>
    </xf>
    <xf numFmtId="0" fontId="10" fillId="0" borderId="87" xfId="21" applyFont="1" applyFill="1" applyBorder="1" applyAlignment="1">
      <alignment horizontal="center" vertical="center" shrinkToFit="1"/>
      <protection/>
    </xf>
    <xf numFmtId="0" fontId="10" fillId="0" borderId="88" xfId="21" applyFont="1" applyFill="1" applyBorder="1" applyAlignment="1">
      <alignment horizontal="center" vertical="center" shrinkToFit="1"/>
      <protection/>
    </xf>
    <xf numFmtId="0" fontId="0" fillId="0" borderId="87" xfId="21" applyFont="1" applyFill="1" applyBorder="1" applyAlignment="1">
      <alignment horizontal="center" vertical="center"/>
      <protection/>
    </xf>
    <xf numFmtId="0" fontId="0" fillId="0" borderId="88" xfId="21" applyFont="1" applyFill="1" applyBorder="1" applyAlignment="1">
      <alignment horizontal="center" vertical="center"/>
      <protection/>
    </xf>
    <xf numFmtId="0" fontId="0" fillId="0" borderId="87" xfId="21" applyFont="1" applyFill="1" applyBorder="1" applyAlignment="1">
      <alignment horizontal="center" vertical="center"/>
      <protection/>
    </xf>
    <xf numFmtId="0" fontId="0" fillId="0" borderId="88" xfId="21" applyFont="1" applyFill="1" applyBorder="1" applyAlignment="1">
      <alignment horizontal="center" vertical="center"/>
      <protection/>
    </xf>
    <xf numFmtId="0" fontId="0" fillId="0" borderId="87" xfId="21" applyFont="1" applyFill="1" applyBorder="1" applyAlignment="1">
      <alignment horizontal="center" vertical="center" shrinkToFit="1"/>
      <protection/>
    </xf>
    <xf numFmtId="0" fontId="0" fillId="0" borderId="88" xfId="21" applyFont="1" applyFill="1" applyBorder="1" applyAlignment="1">
      <alignment horizontal="center" vertical="center" shrinkToFit="1"/>
      <protection/>
    </xf>
    <xf numFmtId="0" fontId="0" fillId="0" borderId="87" xfId="21" applyFont="1" applyFill="1" applyBorder="1" applyAlignment="1">
      <alignment horizontal="center" vertical="center" shrinkToFit="1"/>
      <protection/>
    </xf>
    <xf numFmtId="0" fontId="0" fillId="0" borderId="88" xfId="21" applyFont="1" applyFill="1" applyBorder="1" applyAlignment="1">
      <alignment horizontal="center" vertical="center" shrinkToFit="1"/>
      <protection/>
    </xf>
    <xf numFmtId="0" fontId="0" fillId="0" borderId="87" xfId="21" applyFont="1" applyFill="1" applyBorder="1" applyAlignment="1">
      <alignment horizontal="center" vertical="center"/>
      <protection/>
    </xf>
    <xf numFmtId="0" fontId="0" fillId="0" borderId="88" xfId="21" applyFont="1" applyFill="1" applyBorder="1" applyAlignment="1">
      <alignment horizontal="center" vertical="center"/>
      <protection/>
    </xf>
    <xf numFmtId="0" fontId="10" fillId="0" borderId="87" xfId="21" applyFont="1" applyFill="1" applyBorder="1" applyAlignment="1">
      <alignment horizontal="center" vertical="center"/>
      <protection/>
    </xf>
    <xf numFmtId="0" fontId="10" fillId="0" borderId="88" xfId="21" applyFont="1" applyFill="1" applyBorder="1" applyAlignment="1">
      <alignment horizontal="center" vertical="center"/>
      <protection/>
    </xf>
    <xf numFmtId="0" fontId="0" fillId="0" borderId="138" xfId="21" applyFont="1" applyFill="1" applyBorder="1" applyAlignment="1">
      <alignment horizontal="center" vertical="center"/>
      <protection/>
    </xf>
    <xf numFmtId="0" fontId="0" fillId="0" borderId="139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01.03.31.MTPランキング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5"/>
  <sheetViews>
    <sheetView tabSelected="1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75390625" style="102" customWidth="1"/>
    <col min="2" max="2" width="1.625" style="102" customWidth="1"/>
    <col min="3" max="3" width="11.625" style="32" customWidth="1"/>
    <col min="4" max="4" width="11.625" style="443" customWidth="1"/>
    <col min="5" max="5" width="5.625" style="102" customWidth="1"/>
    <col min="6" max="6" width="5.625" style="100" customWidth="1"/>
    <col min="7" max="9" width="5.625" style="102" customWidth="1"/>
    <col min="10" max="10" width="5.625" style="100" customWidth="1"/>
    <col min="11" max="11" width="5.625" style="118" customWidth="1"/>
    <col min="12" max="12" width="5.625" style="100" customWidth="1"/>
    <col min="13" max="13" width="5.625" style="102" customWidth="1"/>
    <col min="14" max="14" width="5.625" style="100" customWidth="1"/>
    <col min="15" max="15" width="5.625" style="102" customWidth="1"/>
    <col min="16" max="16" width="5.625" style="100" customWidth="1"/>
    <col min="17" max="17" width="5.625" style="102" customWidth="1"/>
    <col min="18" max="18" width="3.00390625" style="31" customWidth="1"/>
    <col min="19" max="19" width="9.00390625" style="31" customWidth="1"/>
    <col min="20" max="16384" width="9.00390625" style="30" customWidth="1"/>
  </cols>
  <sheetData>
    <row r="1" spans="1:16" ht="19.5" customHeight="1">
      <c r="A1" s="99" t="s">
        <v>0</v>
      </c>
      <c r="B1" s="99"/>
      <c r="C1" s="29"/>
      <c r="D1" s="442"/>
      <c r="E1" s="99"/>
      <c r="F1" s="99" t="s">
        <v>1</v>
      </c>
      <c r="G1" s="99"/>
      <c r="H1" s="99"/>
      <c r="I1" s="99"/>
      <c r="J1" s="99"/>
      <c r="K1" s="99"/>
      <c r="M1" s="101" t="s">
        <v>854</v>
      </c>
      <c r="N1" s="101"/>
      <c r="O1" s="101"/>
      <c r="P1" s="101"/>
    </row>
    <row r="2" spans="1:16" ht="5.25" customHeight="1">
      <c r="A2" s="43"/>
      <c r="F2" s="102"/>
      <c r="J2" s="102"/>
      <c r="K2" s="102"/>
      <c r="M2" s="101"/>
      <c r="N2" s="101"/>
      <c r="O2" s="101"/>
      <c r="P2" s="101"/>
    </row>
    <row r="3" spans="1:17" s="400" customFormat="1" ht="13.5">
      <c r="A3" s="507" t="s">
        <v>2</v>
      </c>
      <c r="B3" s="508"/>
      <c r="C3" s="511" t="s">
        <v>3</v>
      </c>
      <c r="D3" s="513" t="s">
        <v>4</v>
      </c>
      <c r="E3" s="390" t="s">
        <v>5</v>
      </c>
      <c r="F3" s="391" t="s">
        <v>6</v>
      </c>
      <c r="G3" s="392"/>
      <c r="H3" s="393" t="s">
        <v>7</v>
      </c>
      <c r="I3" s="394"/>
      <c r="J3" s="395" t="s">
        <v>8</v>
      </c>
      <c r="K3" s="396"/>
      <c r="L3" s="395" t="s">
        <v>9</v>
      </c>
      <c r="M3" s="396"/>
      <c r="N3" s="395" t="s">
        <v>10</v>
      </c>
      <c r="O3" s="397"/>
      <c r="P3" s="398" t="s">
        <v>11</v>
      </c>
      <c r="Q3" s="399"/>
    </row>
    <row r="4" spans="1:17" s="400" customFormat="1" ht="13.5">
      <c r="A4" s="509"/>
      <c r="B4" s="510"/>
      <c r="C4" s="512"/>
      <c r="D4" s="514"/>
      <c r="E4" s="401" t="s">
        <v>12</v>
      </c>
      <c r="F4" s="402" t="s">
        <v>13</v>
      </c>
      <c r="G4" s="401" t="s">
        <v>5</v>
      </c>
      <c r="H4" s="403" t="s">
        <v>13</v>
      </c>
      <c r="I4" s="404" t="s">
        <v>14</v>
      </c>
      <c r="J4" s="402" t="s">
        <v>13</v>
      </c>
      <c r="K4" s="405" t="s">
        <v>5</v>
      </c>
      <c r="L4" s="402" t="s">
        <v>13</v>
      </c>
      <c r="M4" s="401" t="s">
        <v>5</v>
      </c>
      <c r="N4" s="402" t="s">
        <v>13</v>
      </c>
      <c r="O4" s="406" t="s">
        <v>5</v>
      </c>
      <c r="P4" s="407" t="s">
        <v>13</v>
      </c>
      <c r="Q4" s="401" t="s">
        <v>5</v>
      </c>
    </row>
    <row r="5" spans="1:17" ht="6.75" customHeight="1">
      <c r="A5" s="311"/>
      <c r="B5" s="312"/>
      <c r="C5" s="313"/>
      <c r="D5" s="444"/>
      <c r="E5" s="312"/>
      <c r="F5" s="314"/>
      <c r="G5" s="315"/>
      <c r="H5" s="314"/>
      <c r="I5" s="315"/>
      <c r="J5" s="314"/>
      <c r="K5" s="316"/>
      <c r="L5" s="317"/>
      <c r="M5" s="315"/>
      <c r="N5" s="314"/>
      <c r="O5" s="318"/>
      <c r="P5" s="317"/>
      <c r="Q5" s="315"/>
    </row>
    <row r="6" spans="1:17" ht="13.5">
      <c r="A6" s="186">
        <f aca="true" t="shared" si="0" ref="A6:A69">IF(E6=0,"",RANK(E6,$E$4:$E$248))</f>
        <v>1</v>
      </c>
      <c r="B6" s="186">
        <f aca="true" t="shared" si="1" ref="B6:B69">IF(E6=0,"",IF(A6=A5,"T",""))</f>
      </c>
      <c r="C6" s="33" t="s">
        <v>943</v>
      </c>
      <c r="D6" s="445" t="s">
        <v>16</v>
      </c>
      <c r="E6" s="186">
        <f>IF(F6="",0,G6)+IF(H6="",0,I6)+IF(J6="",0,K6)+IF(L6="",0,M6)+IF(N6="",0,O6)+IF(P6="",0,Q6)</f>
        <v>370</v>
      </c>
      <c r="F6" s="105"/>
      <c r="G6" s="76">
        <f>IF(F6=0,"",VLOOKUP(F6,'得点テーブル'!$B$6:$H$133,2,0))</f>
      </c>
      <c r="H6" s="411"/>
      <c r="I6" s="412">
        <f>IF(H6=0,"",VLOOKUP(H6,'得点テーブル'!$B$6:$H$133,2,0))</f>
      </c>
      <c r="J6" s="237">
        <v>3</v>
      </c>
      <c r="K6" s="189">
        <f>IF(J6=0,"",VLOOKUP(J6,'得点テーブル'!$B$6:$H$133,3,0))</f>
        <v>80</v>
      </c>
      <c r="L6" s="107">
        <v>1</v>
      </c>
      <c r="M6" s="189">
        <f>IF(L6=0,"",VLOOKUP(L6,'得点テーブル'!$B$6:$H$134,5,0))</f>
        <v>200</v>
      </c>
      <c r="N6" s="108"/>
      <c r="O6" s="189">
        <f>IF(N6=0,"",VLOOKUP(N6,'得点テーブル'!$B$6:$H$133,6,0))</f>
      </c>
      <c r="P6" s="107">
        <v>4</v>
      </c>
      <c r="Q6" s="189">
        <f>IF(P6=0,"",VLOOKUP(P6,'得点テーブル'!$B$6:$H$133,7,0))</f>
        <v>90</v>
      </c>
    </row>
    <row r="7" spans="1:17" ht="13.5">
      <c r="A7" s="186">
        <f t="shared" si="0"/>
        <v>2</v>
      </c>
      <c r="B7" s="186">
        <f t="shared" si="1"/>
      </c>
      <c r="C7" s="33" t="s">
        <v>944</v>
      </c>
      <c r="D7" s="445" t="s">
        <v>16</v>
      </c>
      <c r="E7" s="186">
        <f aca="true" t="shared" si="2" ref="E7:E70">IF(F7="",0,G7)+IF(H7="",0,I7)+IF(J7="",0,K7)+IF(L7="",0,M7)+IF(N7="",0,O7)+IF(P7="",0,Q7)</f>
        <v>240</v>
      </c>
      <c r="F7" s="105"/>
      <c r="G7" s="76">
        <f>IF(F7=0,"",VLOOKUP(F7,'得点テーブル'!$B$6:$H$133,2,0))</f>
      </c>
      <c r="H7" s="411"/>
      <c r="I7" s="412">
        <f>IF(H7=0,"",VLOOKUP(H7,'得点テーブル'!$B$6:$H$133,2,0))</f>
      </c>
      <c r="J7" s="237">
        <v>8</v>
      </c>
      <c r="K7" s="189">
        <f>IF(J7=0,"",VLOOKUP(J7,'得点テーブル'!$B$6:$H$133,3,0))</f>
        <v>40</v>
      </c>
      <c r="L7" s="107">
        <v>32</v>
      </c>
      <c r="M7" s="189">
        <f>IF(L7=0,"",VLOOKUP(L7,'得点テーブル'!$B$6:$H$134,5,0))</f>
        <v>30</v>
      </c>
      <c r="N7" s="109">
        <v>1</v>
      </c>
      <c r="O7" s="189">
        <f>IF(N7=0,"",VLOOKUP(N7,'得点テーブル'!$B$6:$H$133,6,0))</f>
        <v>150</v>
      </c>
      <c r="P7" s="107">
        <v>32</v>
      </c>
      <c r="Q7" s="189">
        <f>IF(P7=0,"",VLOOKUP(P7,'得点テーブル'!$B$6:$H$133,7,0))</f>
        <v>20</v>
      </c>
    </row>
    <row r="8" spans="1:22" s="102" customFormat="1" ht="13.5">
      <c r="A8" s="186">
        <f t="shared" si="0"/>
        <v>3</v>
      </c>
      <c r="B8" s="186">
        <f t="shared" si="1"/>
      </c>
      <c r="C8" s="33" t="s">
        <v>945</v>
      </c>
      <c r="D8" s="445" t="s">
        <v>19</v>
      </c>
      <c r="E8" s="186">
        <f t="shared" si="2"/>
        <v>205</v>
      </c>
      <c r="F8" s="105"/>
      <c r="G8" s="76">
        <f>IF(F8=0,"",VLOOKUP(F8,'得点テーブル'!$B$6:$H$133,2,0))</f>
      </c>
      <c r="H8" s="411"/>
      <c r="I8" s="412">
        <f>IF(H8=0,"",VLOOKUP(H8,'得点テーブル'!$B$6:$H$133,2,0))</f>
      </c>
      <c r="J8" s="237">
        <v>16</v>
      </c>
      <c r="K8" s="189">
        <f>IF(J8=0,"",VLOOKUP(J8,'得点テーブル'!$B$6:$H$133,3,0))</f>
        <v>25</v>
      </c>
      <c r="L8" s="107">
        <v>2</v>
      </c>
      <c r="M8" s="189">
        <f>IF(L8=0,"",VLOOKUP(L8,'得点テーブル'!$B$6:$H$134,5,0))</f>
        <v>150</v>
      </c>
      <c r="N8" s="109"/>
      <c r="O8" s="189">
        <f>IF(N8=0,"",VLOOKUP(N8,'得点テーブル'!$B$6:$H$133,6,0))</f>
      </c>
      <c r="P8" s="107">
        <v>16</v>
      </c>
      <c r="Q8" s="189">
        <f>IF(P8=0,"",VLOOKUP(P8,'得点テーブル'!$B$6:$H$133,7,0))</f>
        <v>30</v>
      </c>
      <c r="R8" s="34"/>
      <c r="S8" s="34"/>
      <c r="V8" s="30"/>
    </row>
    <row r="9" spans="1:18" ht="13.5">
      <c r="A9" s="186">
        <f t="shared" si="0"/>
        <v>4</v>
      </c>
      <c r="B9" s="186">
        <f t="shared" si="1"/>
      </c>
      <c r="C9" s="33" t="s">
        <v>946</v>
      </c>
      <c r="D9" s="445" t="s">
        <v>21</v>
      </c>
      <c r="E9" s="186">
        <f t="shared" si="2"/>
        <v>200</v>
      </c>
      <c r="F9" s="105"/>
      <c r="G9" s="76">
        <f>IF(F9=0,"",VLOOKUP(F9,'得点テーブル'!$B$6:$H$133,2,0))</f>
      </c>
      <c r="H9" s="411"/>
      <c r="I9" s="412">
        <f>IF(H9=0,"",VLOOKUP(H9,'得点テーブル'!$B$6:$H$133,2,0))</f>
      </c>
      <c r="J9" s="237">
        <v>4</v>
      </c>
      <c r="K9" s="189">
        <f>IF(J9=0,"",VLOOKUP(J9,'得点テーブル'!$B$6:$H$133,3,0))</f>
        <v>70</v>
      </c>
      <c r="L9" s="107">
        <v>4</v>
      </c>
      <c r="M9" s="189">
        <f>IF(L9=0,"",VLOOKUP(L9,'得点テーブル'!$B$6:$H$134,5,0))</f>
        <v>100</v>
      </c>
      <c r="N9" s="109"/>
      <c r="O9" s="189">
        <f>IF(N9=0,"",VLOOKUP(N9,'得点テーブル'!$B$6:$H$133,6,0))</f>
      </c>
      <c r="P9" s="107">
        <v>16</v>
      </c>
      <c r="Q9" s="189">
        <f>IF(P9=0,"",VLOOKUP(P9,'得点テーブル'!$B$6:$H$133,7,0))</f>
        <v>30</v>
      </c>
      <c r="R9" s="34"/>
    </row>
    <row r="10" spans="1:19" ht="13.5">
      <c r="A10" s="186">
        <f t="shared" si="0"/>
        <v>5</v>
      </c>
      <c r="B10" s="186">
        <f t="shared" si="1"/>
      </c>
      <c r="C10" s="33" t="s">
        <v>947</v>
      </c>
      <c r="D10" s="445" t="s">
        <v>23</v>
      </c>
      <c r="E10" s="186">
        <f t="shared" si="2"/>
        <v>175</v>
      </c>
      <c r="F10" s="105"/>
      <c r="G10" s="76">
        <f>IF(F10=0,"",VLOOKUP(F10,'得点テーブル'!$B$6:$H$133,2,0))</f>
      </c>
      <c r="H10" s="411"/>
      <c r="I10" s="412">
        <f>IF(H10=0,"",VLOOKUP(H10,'得点テーブル'!$B$6:$H$133,2,0))</f>
      </c>
      <c r="J10" s="237">
        <v>16</v>
      </c>
      <c r="K10" s="189">
        <f>IF(J10=0,"",VLOOKUP(J10,'得点テーブル'!$B$6:$H$133,3,0))</f>
        <v>25</v>
      </c>
      <c r="L10" s="107">
        <v>32</v>
      </c>
      <c r="M10" s="189">
        <f>IF(L10=0,"",VLOOKUP(L10,'得点テーブル'!$B$6:$H$134,5,0))</f>
        <v>30</v>
      </c>
      <c r="N10" s="109">
        <v>2</v>
      </c>
      <c r="O10" s="189">
        <f>IF(N10=0,"",VLOOKUP(N10,'得点テーブル'!$B$6:$H$133,6,0))</f>
        <v>100</v>
      </c>
      <c r="P10" s="107">
        <v>32</v>
      </c>
      <c r="Q10" s="189">
        <f>IF(P10=0,"",VLOOKUP(P10,'得点テーブル'!$B$6:$H$133,7,0))</f>
        <v>20</v>
      </c>
      <c r="R10" s="34"/>
      <c r="S10" s="34"/>
    </row>
    <row r="11" spans="1:19" ht="13.5">
      <c r="A11" s="186">
        <f t="shared" si="0"/>
        <v>6</v>
      </c>
      <c r="B11" s="186">
        <f t="shared" si="1"/>
      </c>
      <c r="C11" s="33" t="s">
        <v>948</v>
      </c>
      <c r="D11" s="445" t="s">
        <v>25</v>
      </c>
      <c r="E11" s="186">
        <f t="shared" si="2"/>
        <v>150</v>
      </c>
      <c r="F11" s="105"/>
      <c r="G11" s="76">
        <f>IF(F11=0,"",VLOOKUP(F11,'得点テーブル'!$B$6:$H$133,2,0))</f>
      </c>
      <c r="H11" s="411"/>
      <c r="I11" s="412">
        <f>IF(H11=0,"",VLOOKUP(H11,'得点テーブル'!$B$6:$H$133,2,0))</f>
      </c>
      <c r="J11" s="237">
        <v>1</v>
      </c>
      <c r="K11" s="189">
        <f>IF(J11=0,"",VLOOKUP(J11,'得点テーブル'!$B$6:$H$133,3,0))</f>
        <v>150</v>
      </c>
      <c r="L11" s="107"/>
      <c r="M11" s="189">
        <f>IF(L11=0,"",VLOOKUP(L11,'得点テーブル'!$B$6:$H$134,5,0))</f>
      </c>
      <c r="N11" s="109"/>
      <c r="O11" s="189">
        <f>IF(N11=0,"",VLOOKUP(N11,'得点テーブル'!$B$6:$H$133,6,0))</f>
      </c>
      <c r="P11" s="107"/>
      <c r="Q11" s="189">
        <f>IF(P11=0,"",VLOOKUP(P11,'得点テーブル'!$B$6:$H$133,7,0))</f>
      </c>
      <c r="R11" s="34"/>
      <c r="S11" s="34"/>
    </row>
    <row r="12" spans="1:19" ht="13.5">
      <c r="A12" s="186">
        <f t="shared" si="0"/>
        <v>7</v>
      </c>
      <c r="B12" s="186">
        <f t="shared" si="1"/>
      </c>
      <c r="C12" s="33" t="s">
        <v>949</v>
      </c>
      <c r="D12" s="445" t="s">
        <v>27</v>
      </c>
      <c r="E12" s="186">
        <f t="shared" si="2"/>
        <v>145</v>
      </c>
      <c r="F12" s="105"/>
      <c r="G12" s="76">
        <f>IF(F12=0,"",VLOOKUP(F12,'得点テーブル'!$B$6:$H$133,2,0))</f>
      </c>
      <c r="H12" s="411"/>
      <c r="I12" s="412">
        <f>IF(H12=0,"",VLOOKUP(H12,'得点テーブル'!$B$6:$H$133,2,0))</f>
      </c>
      <c r="J12" s="106">
        <v>32</v>
      </c>
      <c r="K12" s="189">
        <f>IF(J12=0,"",VLOOKUP(J12,'得点テーブル'!$B$6:$H$133,3,0))</f>
        <v>15</v>
      </c>
      <c r="L12" s="107">
        <v>6</v>
      </c>
      <c r="M12" s="189">
        <f>IF(L12=0,"",VLOOKUP(L12,'得点テーブル'!$B$6:$H$134,5,0))</f>
        <v>70</v>
      </c>
      <c r="N12" s="109">
        <v>8</v>
      </c>
      <c r="O12" s="189">
        <f>IF(N12=0,"",VLOOKUP(N12,'得点テーブル'!$B$6:$H$133,6,0))</f>
        <v>40</v>
      </c>
      <c r="P12" s="107">
        <v>32</v>
      </c>
      <c r="Q12" s="189">
        <f>IF(P12=0,"",VLOOKUP(P12,'得点テーブル'!$B$6:$H$133,7,0))</f>
        <v>20</v>
      </c>
      <c r="R12" s="34"/>
      <c r="S12" s="34"/>
    </row>
    <row r="13" spans="1:19" ht="13.5">
      <c r="A13" s="186">
        <f t="shared" si="0"/>
        <v>8</v>
      </c>
      <c r="B13" s="186">
        <f t="shared" si="1"/>
      </c>
      <c r="C13" s="33" t="s">
        <v>950</v>
      </c>
      <c r="D13" s="446" t="s">
        <v>29</v>
      </c>
      <c r="E13" s="186">
        <f t="shared" si="2"/>
        <v>140</v>
      </c>
      <c r="F13" s="105"/>
      <c r="G13" s="76">
        <f>IF(F13=0,"",VLOOKUP(F13,'得点テーブル'!$B$6:$H$133,2,0))</f>
      </c>
      <c r="H13" s="411"/>
      <c r="I13" s="412">
        <f>IF(H13=0,"",VLOOKUP(H13,'得点テーブル'!$B$6:$H$133,2,0))</f>
      </c>
      <c r="J13" s="106">
        <v>16</v>
      </c>
      <c r="K13" s="189">
        <f>IF(J13=0,"",VLOOKUP(J13,'得点テーブル'!$B$6:$H$133,3,0))</f>
        <v>25</v>
      </c>
      <c r="L13" s="107">
        <v>32</v>
      </c>
      <c r="M13" s="189">
        <f>IF(L13=0,"",VLOOKUP(L13,'得点テーブル'!$B$6:$H$134,5,0))</f>
        <v>30</v>
      </c>
      <c r="N13" s="109">
        <v>4</v>
      </c>
      <c r="O13" s="189">
        <f>IF(N13=0,"",VLOOKUP(N13,'得点テーブル'!$B$6:$H$133,6,0))</f>
        <v>70</v>
      </c>
      <c r="P13" s="107">
        <v>64</v>
      </c>
      <c r="Q13" s="189">
        <f>IF(P13=0,"",VLOOKUP(P13,'得点テーブル'!$B$6:$H$133,7,0))</f>
        <v>15</v>
      </c>
      <c r="R13" s="34"/>
      <c r="S13" s="34"/>
    </row>
    <row r="14" spans="1:19" ht="13.5">
      <c r="A14" s="186">
        <f t="shared" si="0"/>
        <v>9</v>
      </c>
      <c r="B14" s="186">
        <f t="shared" si="1"/>
      </c>
      <c r="C14" s="505" t="s">
        <v>951</v>
      </c>
      <c r="D14" s="445" t="s">
        <v>31</v>
      </c>
      <c r="E14" s="186">
        <f t="shared" si="2"/>
        <v>125</v>
      </c>
      <c r="F14" s="105"/>
      <c r="G14" s="76">
        <f>IF(F14=0,"",VLOOKUP(F14,'得点テーブル'!$B$6:$H$133,2,0))</f>
      </c>
      <c r="H14" s="411"/>
      <c r="I14" s="412">
        <f>IF(H14=0,"",VLOOKUP(H14,'得点テーブル'!$B$6:$H$133,2,0))</f>
      </c>
      <c r="J14" s="106">
        <v>16</v>
      </c>
      <c r="K14" s="189">
        <f>IF(J14=0,"",VLOOKUP(J14,'得点テーブル'!$B$6:$H$133,3,0))</f>
        <v>25</v>
      </c>
      <c r="L14" s="107">
        <v>32</v>
      </c>
      <c r="M14" s="189">
        <f>IF(L14=0,"",VLOOKUP(L14,'得点テーブル'!$B$6:$H$134,5,0))</f>
        <v>30</v>
      </c>
      <c r="N14" s="109">
        <v>4</v>
      </c>
      <c r="O14" s="189">
        <f>IF(N14=0,"",VLOOKUP(N14,'得点テーブル'!$B$6:$H$133,6,0))</f>
        <v>70</v>
      </c>
      <c r="P14" s="107"/>
      <c r="Q14" s="189">
        <f>IF(P14=0,"",VLOOKUP(P14,'得点テーブル'!$B$6:$H$133,7,0))</f>
      </c>
      <c r="R14" s="34"/>
      <c r="S14" s="34"/>
    </row>
    <row r="15" spans="1:19" ht="13.5">
      <c r="A15" s="186">
        <f t="shared" si="0"/>
        <v>10</v>
      </c>
      <c r="B15" s="186">
        <f t="shared" si="1"/>
      </c>
      <c r="C15" s="505" t="s">
        <v>952</v>
      </c>
      <c r="D15" s="445" t="s">
        <v>19</v>
      </c>
      <c r="E15" s="186">
        <f t="shared" si="2"/>
        <v>115</v>
      </c>
      <c r="F15" s="105"/>
      <c r="G15" s="76">
        <f>IF(F15=0,"",VLOOKUP(F15,'得点テーブル'!$B$6:$H$133,2,0))</f>
      </c>
      <c r="H15" s="411"/>
      <c r="I15" s="412">
        <f>IF(H15=0,"",VLOOKUP(H15,'得点テーブル'!$B$6:$H$133,2,0))</f>
      </c>
      <c r="J15" s="106">
        <v>8</v>
      </c>
      <c r="K15" s="189">
        <f>IF(J15=0,"",VLOOKUP(J15,'得点テーブル'!$B$6:$H$133,3,0))</f>
        <v>40</v>
      </c>
      <c r="L15" s="107">
        <v>5</v>
      </c>
      <c r="M15" s="189">
        <f>IF(L15=0,"",VLOOKUP(L15,'得点テーブル'!$B$6:$H$134,5,0))</f>
        <v>75</v>
      </c>
      <c r="N15" s="109"/>
      <c r="O15" s="189">
        <f>IF(N15=0,"",VLOOKUP(N15,'得点テーブル'!$B$6:$H$133,6,0))</f>
      </c>
      <c r="P15" s="107"/>
      <c r="Q15" s="189">
        <f>IF(P15=0,"",VLOOKUP(P15,'得点テーブル'!$B$6:$H$133,7,0))</f>
      </c>
      <c r="R15" s="34"/>
      <c r="S15" s="34"/>
    </row>
    <row r="16" spans="1:17" ht="13.5">
      <c r="A16" s="186">
        <f t="shared" si="0"/>
        <v>11</v>
      </c>
      <c r="B16" s="186">
        <f t="shared" si="1"/>
      </c>
      <c r="C16" s="506" t="s">
        <v>953</v>
      </c>
      <c r="D16" s="447" t="s">
        <v>34</v>
      </c>
      <c r="E16" s="186">
        <f t="shared" si="2"/>
        <v>110</v>
      </c>
      <c r="F16" s="110"/>
      <c r="G16" s="76">
        <f>IF(F16=0,"",VLOOKUP(F16,'得点テーブル'!$B$6:$H$133,2,0))</f>
      </c>
      <c r="H16" s="411"/>
      <c r="I16" s="412">
        <f>IF(H16=0,"",VLOOKUP(H16,'得点テーブル'!$B$6:$H$133,2,0))</f>
      </c>
      <c r="J16" s="111"/>
      <c r="K16" s="189">
        <f>IF(J16=0,"",VLOOKUP(J16,'得点テーブル'!$B$6:$H$133,3,0))</f>
      </c>
      <c r="L16" s="112">
        <v>3</v>
      </c>
      <c r="M16" s="189">
        <f>IF(L16=0,"",VLOOKUP(L16,'得点テーブル'!$B$6:$H$134,5,0))</f>
        <v>110</v>
      </c>
      <c r="N16" s="109"/>
      <c r="O16" s="189">
        <f>IF(N16=0,"",VLOOKUP(N16,'得点テーブル'!$B$6:$H$133,6,0))</f>
      </c>
      <c r="P16" s="112"/>
      <c r="Q16" s="189">
        <f>IF(P16=0,"",VLOOKUP(P16,'得点テーブル'!$B$6:$H$133,7,0))</f>
      </c>
    </row>
    <row r="17" spans="1:18" ht="13.5">
      <c r="A17" s="186">
        <f t="shared" si="0"/>
        <v>11</v>
      </c>
      <c r="B17" s="186" t="str">
        <f t="shared" si="1"/>
        <v>T</v>
      </c>
      <c r="C17" s="506" t="s">
        <v>954</v>
      </c>
      <c r="D17" s="445" t="s">
        <v>36</v>
      </c>
      <c r="E17" s="186">
        <f t="shared" si="2"/>
        <v>110</v>
      </c>
      <c r="F17" s="105"/>
      <c r="G17" s="76">
        <f>IF(F17=0,"",VLOOKUP(F17,'得点テーブル'!$B$6:$H$133,2,0))</f>
      </c>
      <c r="H17" s="411"/>
      <c r="I17" s="412">
        <f>IF(H17=0,"",VLOOKUP(H17,'得点テーブル'!$B$6:$H$133,2,0))</f>
      </c>
      <c r="J17" s="106">
        <v>32</v>
      </c>
      <c r="K17" s="189">
        <f>IF(J17=0,"",VLOOKUP(J17,'得点テーブル'!$B$6:$H$133,3,0))</f>
        <v>15</v>
      </c>
      <c r="L17" s="107">
        <v>16</v>
      </c>
      <c r="M17" s="189">
        <f>IF(L17=0,"",VLOOKUP(L17,'得点テーブル'!$B$6:$H$134,5,0))</f>
        <v>40</v>
      </c>
      <c r="N17" s="109">
        <v>8</v>
      </c>
      <c r="O17" s="189">
        <f>IF(N17=0,"",VLOOKUP(N17,'得点テーブル'!$B$6:$H$133,6,0))</f>
        <v>40</v>
      </c>
      <c r="P17" s="107">
        <v>64</v>
      </c>
      <c r="Q17" s="189">
        <f>IF(P17=0,"",VLOOKUP(P17,'得点テーブル'!$B$6:$H$133,7,0))</f>
        <v>15</v>
      </c>
      <c r="R17" s="34"/>
    </row>
    <row r="18" spans="1:18" ht="13.5">
      <c r="A18" s="186">
        <f t="shared" si="0"/>
        <v>13</v>
      </c>
      <c r="B18" s="186">
        <f t="shared" si="1"/>
      </c>
      <c r="C18" s="506" t="s">
        <v>955</v>
      </c>
      <c r="D18" s="447" t="s">
        <v>38</v>
      </c>
      <c r="E18" s="186">
        <f t="shared" si="2"/>
        <v>95</v>
      </c>
      <c r="F18" s="110"/>
      <c r="G18" s="76">
        <f>IF(F18=0,"",VLOOKUP(F18,'得点テーブル'!$B$6:$H$133,2,0))</f>
      </c>
      <c r="H18" s="411"/>
      <c r="I18" s="412">
        <f>IF(H18=0,"",VLOOKUP(H18,'得点テーブル'!$B$6:$H$133,2,0))</f>
      </c>
      <c r="J18" s="111">
        <v>32</v>
      </c>
      <c r="K18" s="189">
        <f>IF(J18=0,"",VLOOKUP(J18,'得点テーブル'!$B$6:$H$133,3,0))</f>
        <v>15</v>
      </c>
      <c r="L18" s="112">
        <v>16</v>
      </c>
      <c r="M18" s="189">
        <f>IF(L18=0,"",VLOOKUP(L18,'得点テーブル'!$B$6:$H$134,5,0))</f>
        <v>40</v>
      </c>
      <c r="N18" s="109">
        <v>16</v>
      </c>
      <c r="O18" s="189">
        <f>IF(N18=0,"",VLOOKUP(N18,'得点テーブル'!$B$6:$H$133,6,0))</f>
        <v>20</v>
      </c>
      <c r="P18" s="112">
        <v>32</v>
      </c>
      <c r="Q18" s="189">
        <f>IF(P18=0,"",VLOOKUP(P18,'得点テーブル'!$B$6:$H$133,7,0))</f>
        <v>20</v>
      </c>
      <c r="R18" s="34"/>
    </row>
    <row r="19" spans="1:18" ht="13.5">
      <c r="A19" s="186">
        <f t="shared" si="0"/>
        <v>14</v>
      </c>
      <c r="B19" s="186">
        <f t="shared" si="1"/>
      </c>
      <c r="C19" s="506" t="s">
        <v>956</v>
      </c>
      <c r="D19" s="445" t="s">
        <v>31</v>
      </c>
      <c r="E19" s="186">
        <f t="shared" si="2"/>
        <v>92</v>
      </c>
      <c r="F19" s="105"/>
      <c r="G19" s="76">
        <f>IF(F19=0,"",VLOOKUP(F19,'得点テーブル'!$B$6:$H$133,2,0))</f>
      </c>
      <c r="H19" s="411"/>
      <c r="I19" s="412">
        <f>IF(H19=0,"",VLOOKUP(H19,'得点テーブル'!$B$6:$H$133,2,0))</f>
      </c>
      <c r="J19" s="106">
        <v>16</v>
      </c>
      <c r="K19" s="189">
        <f>IF(J19=0,"",VLOOKUP(J19,'得点テーブル'!$B$6:$H$133,3,0))</f>
        <v>25</v>
      </c>
      <c r="L19" s="112">
        <v>16</v>
      </c>
      <c r="M19" s="189">
        <f>IF(L19=0,"",VLOOKUP(L19,'得点テーブル'!$B$6:$H$134,5,0))</f>
        <v>40</v>
      </c>
      <c r="N19" s="109">
        <v>16</v>
      </c>
      <c r="O19" s="189">
        <f>IF(N19=0,"",VLOOKUP(N19,'得点テーブル'!$B$6:$H$133,6,0))</f>
        <v>20</v>
      </c>
      <c r="P19" s="107">
        <v>128</v>
      </c>
      <c r="Q19" s="189">
        <f>IF(P19=0,"",VLOOKUP(P19,'得点テーブル'!$B$6:$H$133,7,0))</f>
        <v>7</v>
      </c>
      <c r="R19" s="34"/>
    </row>
    <row r="20" spans="1:18" ht="13.5">
      <c r="A20" s="186">
        <f t="shared" si="0"/>
        <v>15</v>
      </c>
      <c r="B20" s="186">
        <f t="shared" si="1"/>
      </c>
      <c r="C20" s="506" t="s">
        <v>957</v>
      </c>
      <c r="D20" s="445" t="s">
        <v>40</v>
      </c>
      <c r="E20" s="186">
        <f t="shared" si="2"/>
        <v>85</v>
      </c>
      <c r="F20" s="105"/>
      <c r="G20" s="76">
        <f>IF(F20=0,"",VLOOKUP(F20,'得点テーブル'!$B$6:$H$133,2,0))</f>
      </c>
      <c r="H20" s="411"/>
      <c r="I20" s="412">
        <f>IF(H20=0,"",VLOOKUP(H20,'得点テーブル'!$B$6:$H$133,2,0))</f>
      </c>
      <c r="J20" s="106">
        <v>32</v>
      </c>
      <c r="K20" s="189">
        <f>IF(J20=0,"",VLOOKUP(J20,'得点テーブル'!$B$6:$H$133,3,0))</f>
        <v>15</v>
      </c>
      <c r="L20" s="107">
        <v>32</v>
      </c>
      <c r="M20" s="189">
        <f>IF(L20=0,"",VLOOKUP(L20,'得点テーブル'!$B$6:$H$134,5,0))</f>
        <v>30</v>
      </c>
      <c r="N20" s="109">
        <v>8</v>
      </c>
      <c r="O20" s="189">
        <f>IF(N20=0,"",VLOOKUP(N20,'得点テーブル'!$B$6:$H$133,6,0))</f>
        <v>40</v>
      </c>
      <c r="P20" s="107"/>
      <c r="Q20" s="189">
        <f>IF(P20=0,"",VLOOKUP(P20,'得点テーブル'!$B$6:$H$133,7,0))</f>
      </c>
      <c r="R20" s="34"/>
    </row>
    <row r="21" spans="1:17" ht="13.5">
      <c r="A21" s="186">
        <f t="shared" si="0"/>
        <v>16</v>
      </c>
      <c r="B21" s="186">
        <f t="shared" si="1"/>
      </c>
      <c r="C21" s="506" t="s">
        <v>958</v>
      </c>
      <c r="D21" s="445" t="s">
        <v>42</v>
      </c>
      <c r="E21" s="186">
        <f t="shared" si="2"/>
        <v>80</v>
      </c>
      <c r="F21" s="105"/>
      <c r="G21" s="76">
        <f>IF(F21=0,"",VLOOKUP(F21,'得点テーブル'!$B$6:$H$133,2,0))</f>
      </c>
      <c r="H21" s="411"/>
      <c r="I21" s="412">
        <f>IF(H21=0,"",VLOOKUP(H21,'得点テーブル'!$B$6:$H$133,2,0))</f>
      </c>
      <c r="J21" s="106"/>
      <c r="K21" s="189">
        <f>IF(J21=0,"",VLOOKUP(J21,'得点テーブル'!$B$6:$H$133,3,0))</f>
      </c>
      <c r="L21" s="107">
        <v>8</v>
      </c>
      <c r="M21" s="189">
        <f>IF(L21=0,"",VLOOKUP(L21,'得点テーブル'!$B$6:$H$134,5,0))</f>
        <v>60</v>
      </c>
      <c r="N21" s="109"/>
      <c r="O21" s="189">
        <f>IF(N21=0,"",VLOOKUP(N21,'得点テーブル'!$B$6:$H$133,6,0))</f>
      </c>
      <c r="P21" s="107">
        <v>32</v>
      </c>
      <c r="Q21" s="189">
        <f>IF(P21=0,"",VLOOKUP(P21,'得点テーブル'!$B$6:$H$133,7,0))</f>
        <v>20</v>
      </c>
    </row>
    <row r="22" spans="1:18" ht="13.5">
      <c r="A22" s="186">
        <f t="shared" si="0"/>
        <v>16</v>
      </c>
      <c r="B22" s="186" t="str">
        <f t="shared" si="1"/>
        <v>T</v>
      </c>
      <c r="C22" s="506" t="s">
        <v>959</v>
      </c>
      <c r="D22" s="445" t="s">
        <v>36</v>
      </c>
      <c r="E22" s="186">
        <f t="shared" si="2"/>
        <v>80</v>
      </c>
      <c r="F22" s="105"/>
      <c r="G22" s="76">
        <f>IF(F22=0,"",VLOOKUP(F22,'得点テーブル'!$B$6:$H$133,2,0))</f>
      </c>
      <c r="H22" s="411"/>
      <c r="I22" s="412">
        <f>IF(H22=0,"",VLOOKUP(H22,'得点テーブル'!$B$6:$H$133,2,0))</f>
      </c>
      <c r="J22" s="106">
        <v>32</v>
      </c>
      <c r="K22" s="189">
        <f>IF(J22=0,"",VLOOKUP(J22,'得点テーブル'!$B$6:$H$133,3,0))</f>
        <v>15</v>
      </c>
      <c r="L22" s="107">
        <v>32</v>
      </c>
      <c r="M22" s="189">
        <f>IF(L22=0,"",VLOOKUP(L22,'得点テーブル'!$B$6:$H$134,5,0))</f>
        <v>30</v>
      </c>
      <c r="N22" s="109">
        <v>16</v>
      </c>
      <c r="O22" s="189">
        <f>IF(N22=0,"",VLOOKUP(N22,'得点テーブル'!$B$6:$H$133,6,0))</f>
        <v>20</v>
      </c>
      <c r="P22" s="107">
        <v>64</v>
      </c>
      <c r="Q22" s="189">
        <f>IF(P22=0,"",VLOOKUP(P22,'得点テーブル'!$B$6:$H$133,7,0))</f>
        <v>15</v>
      </c>
      <c r="R22" s="34"/>
    </row>
    <row r="23" spans="1:17" ht="13.5">
      <c r="A23" s="186">
        <f t="shared" si="0"/>
        <v>16</v>
      </c>
      <c r="B23" s="186" t="str">
        <f t="shared" si="1"/>
        <v>T</v>
      </c>
      <c r="C23" s="505" t="s">
        <v>856</v>
      </c>
      <c r="D23" s="445" t="s">
        <v>44</v>
      </c>
      <c r="E23" s="186">
        <f t="shared" si="2"/>
        <v>80</v>
      </c>
      <c r="F23" s="105"/>
      <c r="G23" s="76">
        <f>IF(F23=0,"",VLOOKUP(F23,'得点テーブル'!$B$6:$H$133,2,0))</f>
      </c>
      <c r="H23" s="411"/>
      <c r="I23" s="412">
        <f>IF(H23=0,"",VLOOKUP(H23,'得点テーブル'!$B$6:$H$133,2,0))</f>
      </c>
      <c r="J23" s="106"/>
      <c r="K23" s="189">
        <f>IF(J23=0,"",VLOOKUP(J23,'得点テーブル'!$B$6:$H$133,3,0))</f>
      </c>
      <c r="L23" s="107">
        <v>7</v>
      </c>
      <c r="M23" s="189">
        <f>IF(L23=0,"",VLOOKUP(L23,'得点テーブル'!$B$6:$H$134,5,0))</f>
        <v>65</v>
      </c>
      <c r="N23" s="109"/>
      <c r="O23" s="189">
        <f>IF(N23=0,"",VLOOKUP(N23,'得点テーブル'!$B$6:$H$133,6,0))</f>
      </c>
      <c r="P23" s="107">
        <v>64</v>
      </c>
      <c r="Q23" s="189">
        <f>IF(P23=0,"",VLOOKUP(P23,'得点テーブル'!$B$6:$H$133,7,0))</f>
        <v>15</v>
      </c>
    </row>
    <row r="24" spans="1:17" ht="13.5">
      <c r="A24" s="186">
        <f t="shared" si="0"/>
        <v>19</v>
      </c>
      <c r="B24" s="186">
        <f t="shared" si="1"/>
      </c>
      <c r="C24" s="31" t="s">
        <v>960</v>
      </c>
      <c r="D24" s="445" t="s">
        <v>21</v>
      </c>
      <c r="E24" s="186">
        <f t="shared" si="2"/>
        <v>72</v>
      </c>
      <c r="F24" s="105">
        <v>4</v>
      </c>
      <c r="G24" s="76">
        <f>IF(F24=0,"",VLOOKUP(F24,'得点テーブル'!$B$6:$H$133,2,0))</f>
        <v>12</v>
      </c>
      <c r="H24" s="411"/>
      <c r="I24" s="412">
        <f>IF(H24=0,"",VLOOKUP(H24,'得点テーブル'!$B$6:$H$133,2,0))</f>
      </c>
      <c r="J24" s="106">
        <v>32</v>
      </c>
      <c r="K24" s="189">
        <f>IF(J24=0,"",VLOOKUP(J24,'得点テーブル'!$B$6:$H$133,3,0))</f>
        <v>15</v>
      </c>
      <c r="L24" s="107">
        <v>32</v>
      </c>
      <c r="M24" s="189">
        <f>IF(L24=0,"",VLOOKUP(L24,'得点テーブル'!$B$6:$H$134,5,0))</f>
        <v>30</v>
      </c>
      <c r="N24" s="109"/>
      <c r="O24" s="189">
        <f>IF(N24=0,"",VLOOKUP(N24,'得点テーブル'!$B$6:$H$133,6,0))</f>
      </c>
      <c r="P24" s="107">
        <v>64</v>
      </c>
      <c r="Q24" s="189">
        <f>IF(P24=0,"",VLOOKUP(P24,'得点テーブル'!$B$6:$H$133,7,0))</f>
        <v>15</v>
      </c>
    </row>
    <row r="25" spans="1:19" ht="13.5">
      <c r="A25" s="186">
        <f t="shared" si="0"/>
        <v>20</v>
      </c>
      <c r="B25" s="186">
        <f t="shared" si="1"/>
      </c>
      <c r="C25" s="33" t="s">
        <v>961</v>
      </c>
      <c r="D25" s="445" t="s">
        <v>31</v>
      </c>
      <c r="E25" s="186">
        <f t="shared" si="2"/>
        <v>70</v>
      </c>
      <c r="F25" s="105"/>
      <c r="G25" s="76">
        <f>IF(F25=0,"",VLOOKUP(F25,'得点テーブル'!$B$6:$H$133,2,0))</f>
      </c>
      <c r="H25" s="411"/>
      <c r="I25" s="412">
        <f>IF(H25=0,"",VLOOKUP(H25,'得点テーブル'!$B$6:$H$133,2,0))</f>
      </c>
      <c r="J25" s="106">
        <v>32</v>
      </c>
      <c r="K25" s="189">
        <f>IF(J25=0,"",VLOOKUP(J25,'得点テーブル'!$B$6:$H$133,3,0))</f>
        <v>15</v>
      </c>
      <c r="L25" s="107">
        <v>32</v>
      </c>
      <c r="M25" s="189">
        <f>IF(L25=0,"",VLOOKUP(L25,'得点テーブル'!$B$6:$H$134,5,0))</f>
        <v>30</v>
      </c>
      <c r="N25" s="109">
        <v>32</v>
      </c>
      <c r="O25" s="189">
        <f>IF(N25=0,"",VLOOKUP(N25,'得点テーブル'!$B$6:$H$133,6,0))</f>
        <v>10</v>
      </c>
      <c r="P25" s="107">
        <v>64</v>
      </c>
      <c r="Q25" s="189">
        <f>IF(P25=0,"",VLOOKUP(P25,'得点テーブル'!$B$6:$H$133,7,0))</f>
        <v>15</v>
      </c>
      <c r="R25" s="34"/>
      <c r="S25" s="34"/>
    </row>
    <row r="26" spans="1:19" ht="13.5">
      <c r="A26" s="186">
        <f t="shared" si="0"/>
        <v>20</v>
      </c>
      <c r="B26" s="186" t="str">
        <f t="shared" si="1"/>
        <v>T</v>
      </c>
      <c r="C26" s="33" t="s">
        <v>962</v>
      </c>
      <c r="D26" s="431" t="s">
        <v>23</v>
      </c>
      <c r="E26" s="186">
        <f t="shared" si="2"/>
        <v>70</v>
      </c>
      <c r="F26" s="105"/>
      <c r="G26" s="76">
        <f>IF(F26=0,"",VLOOKUP(F26,'得点テーブル'!$B$6:$H$133,2,0))</f>
      </c>
      <c r="H26" s="411"/>
      <c r="I26" s="412">
        <f>IF(H26=0,"",VLOOKUP(H26,'得点テーブル'!$B$6:$H$133,2,0))</f>
      </c>
      <c r="J26" s="106">
        <v>8</v>
      </c>
      <c r="K26" s="189">
        <f>IF(J26=0,"",VLOOKUP(J26,'得点テーブル'!$B$6:$H$133,3,0))</f>
        <v>40</v>
      </c>
      <c r="L26" s="107"/>
      <c r="M26" s="189">
        <f>IF(L26=0,"",VLOOKUP(L26,'得点テーブル'!$B$6:$H$134,5,0))</f>
      </c>
      <c r="N26" s="109"/>
      <c r="O26" s="189">
        <f>IF(N26=0,"",VLOOKUP(N26,'得点テーブル'!$B$6:$H$133,6,0))</f>
      </c>
      <c r="P26" s="107">
        <v>16</v>
      </c>
      <c r="Q26" s="189">
        <f>IF(P26=0,"",VLOOKUP(P26,'得点テーブル'!$B$6:$H$133,7,0))</f>
        <v>30</v>
      </c>
      <c r="S26" s="34"/>
    </row>
    <row r="27" spans="1:17" ht="13.5">
      <c r="A27" s="186">
        <f t="shared" si="0"/>
        <v>22</v>
      </c>
      <c r="B27" s="186">
        <f t="shared" si="1"/>
      </c>
      <c r="C27" s="33" t="s">
        <v>963</v>
      </c>
      <c r="D27" s="431" t="s">
        <v>47</v>
      </c>
      <c r="E27" s="186">
        <f t="shared" si="2"/>
        <v>65</v>
      </c>
      <c r="F27" s="105"/>
      <c r="G27" s="76">
        <f>IF(F27=0,"",VLOOKUP(F27,'得点テーブル'!$B$6:$H$133,2,0))</f>
      </c>
      <c r="H27" s="411"/>
      <c r="I27" s="412">
        <f>IF(H27=0,"",VLOOKUP(H27,'得点テーブル'!$B$6:$H$133,2,0))</f>
      </c>
      <c r="J27" s="106">
        <v>64</v>
      </c>
      <c r="K27" s="189">
        <f>IF(J27=0,"",VLOOKUP(J27,'得点テーブル'!$B$6:$H$133,3,0))</f>
        <v>10</v>
      </c>
      <c r="L27" s="107">
        <v>16</v>
      </c>
      <c r="M27" s="189">
        <f>IF(L27=0,"",VLOOKUP(L27,'得点テーブル'!$B$6:$H$134,5,0))</f>
        <v>40</v>
      </c>
      <c r="N27" s="109"/>
      <c r="O27" s="189">
        <f>IF(N27=0,"",VLOOKUP(N27,'得点テーブル'!$B$6:$H$133,6,0))</f>
      </c>
      <c r="P27" s="107">
        <v>64</v>
      </c>
      <c r="Q27" s="189">
        <f>IF(P27=0,"",VLOOKUP(P27,'得点テーブル'!$B$6:$H$133,7,0))</f>
        <v>15</v>
      </c>
    </row>
    <row r="28" spans="1:17" ht="13.5">
      <c r="A28" s="186">
        <f t="shared" si="0"/>
        <v>22</v>
      </c>
      <c r="B28" s="186" t="str">
        <f t="shared" si="1"/>
        <v>T</v>
      </c>
      <c r="C28" s="33" t="s">
        <v>964</v>
      </c>
      <c r="D28" s="448" t="s">
        <v>31</v>
      </c>
      <c r="E28" s="186">
        <f t="shared" si="2"/>
        <v>65</v>
      </c>
      <c r="F28" s="110"/>
      <c r="G28" s="76">
        <f>IF(F28=0,"",VLOOKUP(F28,'得点テーブル'!$B$6:$H$133,2,0))</f>
      </c>
      <c r="H28" s="411"/>
      <c r="I28" s="412">
        <f>IF(H28=0,"",VLOOKUP(H28,'得点テーブル'!$B$6:$H$133,2,0))</f>
      </c>
      <c r="J28" s="111"/>
      <c r="K28" s="189">
        <f>IF(J28=0,"",VLOOKUP(J28,'得点テーブル'!$B$6:$H$133,3,0))</f>
      </c>
      <c r="L28" s="112">
        <v>32</v>
      </c>
      <c r="M28" s="189">
        <f>IF(L28=0,"",VLOOKUP(L28,'得点テーブル'!$B$6:$H$134,5,0))</f>
        <v>30</v>
      </c>
      <c r="N28" s="109">
        <v>16</v>
      </c>
      <c r="O28" s="189">
        <f>IF(N28=0,"",VLOOKUP(N28,'得点テーブル'!$B$6:$H$133,6,0))</f>
        <v>20</v>
      </c>
      <c r="P28" s="112">
        <v>64</v>
      </c>
      <c r="Q28" s="189">
        <f>IF(P28=0,"",VLOOKUP(P28,'得点テーブル'!$B$6:$H$133,7,0))</f>
        <v>15</v>
      </c>
    </row>
    <row r="29" spans="1:17" ht="13.5">
      <c r="A29" s="186">
        <f t="shared" si="0"/>
        <v>24</v>
      </c>
      <c r="B29" s="186">
        <f t="shared" si="1"/>
      </c>
      <c r="C29" s="33" t="s">
        <v>965</v>
      </c>
      <c r="D29" s="448" t="s">
        <v>47</v>
      </c>
      <c r="E29" s="186">
        <f t="shared" si="2"/>
        <v>60</v>
      </c>
      <c r="F29" s="110"/>
      <c r="G29" s="76">
        <f>IF(F29=0,"",VLOOKUP(F29,'得点テーブル'!$B$6:$H$133,2,0))</f>
      </c>
      <c r="H29" s="411"/>
      <c r="I29" s="412">
        <f>IF(H29=0,"",VLOOKUP(H29,'得点テーブル'!$B$6:$H$133,2,0))</f>
      </c>
      <c r="J29" s="111">
        <v>32</v>
      </c>
      <c r="K29" s="189">
        <f>IF(J29=0,"",VLOOKUP(J29,'得点テーブル'!$B$6:$H$133,3,0))</f>
        <v>15</v>
      </c>
      <c r="L29" s="112">
        <v>32</v>
      </c>
      <c r="M29" s="189">
        <f>IF(L29=0,"",VLOOKUP(L29,'得点テーブル'!$B$6:$H$134,5,0))</f>
        <v>30</v>
      </c>
      <c r="N29" s="109"/>
      <c r="O29" s="189">
        <f>IF(N29=0,"",VLOOKUP(N29,'得点テーブル'!$B$6:$H$133,6,0))</f>
      </c>
      <c r="P29" s="112">
        <v>64</v>
      </c>
      <c r="Q29" s="189">
        <f>IF(P29=0,"",VLOOKUP(P29,'得点テーブル'!$B$6:$H$133,7,0))</f>
        <v>15</v>
      </c>
    </row>
    <row r="30" spans="1:17" ht="13.5">
      <c r="A30" s="186">
        <f t="shared" si="0"/>
        <v>25</v>
      </c>
      <c r="B30" s="186">
        <f t="shared" si="1"/>
      </c>
      <c r="C30" s="33" t="s">
        <v>966</v>
      </c>
      <c r="D30" s="431" t="s">
        <v>42</v>
      </c>
      <c r="E30" s="186">
        <f t="shared" si="2"/>
        <v>56</v>
      </c>
      <c r="F30" s="105">
        <v>128</v>
      </c>
      <c r="G30" s="76">
        <f>IF(F30=0,"",VLOOKUP(F30,'得点テーブル'!$B$6:$H$133,2,0))</f>
        <v>1</v>
      </c>
      <c r="H30" s="411">
        <v>2</v>
      </c>
      <c r="I30" s="412">
        <f>IF(H30=0,"",VLOOKUP(H30,'得点テーブル'!$B$6:$H$133,2,0))</f>
        <v>18</v>
      </c>
      <c r="J30" s="106">
        <v>64</v>
      </c>
      <c r="K30" s="189">
        <f>IF(J30=0,"",VLOOKUP(J30,'得点テーブル'!$B$6:$H$133,3,0))</f>
        <v>10</v>
      </c>
      <c r="L30" s="107">
        <v>128</v>
      </c>
      <c r="M30" s="189">
        <f>IF(L30=0,"",VLOOKUP(L30,'得点テーブル'!$B$6:$H$134,5,0))</f>
        <v>10</v>
      </c>
      <c r="N30" s="109">
        <v>32</v>
      </c>
      <c r="O30" s="189">
        <f>IF(N30=0,"",VLOOKUP(N30,'得点テーブル'!$B$6:$H$133,6,0))</f>
        <v>10</v>
      </c>
      <c r="P30" s="107">
        <v>128</v>
      </c>
      <c r="Q30" s="189">
        <f>IF(P30=0,"",VLOOKUP(P30,'得点テーブル'!$B$6:$H$133,7,0))</f>
        <v>7</v>
      </c>
    </row>
    <row r="31" spans="1:17" ht="13.5">
      <c r="A31" s="186">
        <f t="shared" si="0"/>
        <v>26</v>
      </c>
      <c r="B31" s="186">
        <f t="shared" si="1"/>
      </c>
      <c r="C31" s="33" t="s">
        <v>967</v>
      </c>
      <c r="D31" s="445" t="s">
        <v>23</v>
      </c>
      <c r="E31" s="186">
        <f t="shared" si="2"/>
        <v>55</v>
      </c>
      <c r="F31" s="110">
        <v>64</v>
      </c>
      <c r="G31" s="76">
        <f>IF(F31=0,"",VLOOKUP(F31,'得点テーブル'!$B$6:$H$133,2,0))</f>
        <v>2</v>
      </c>
      <c r="H31" s="411">
        <v>5</v>
      </c>
      <c r="I31" s="412">
        <f>IF(H31=0,"",VLOOKUP(H31,'得点テーブル'!$B$6:$H$133,2,0))</f>
        <v>8</v>
      </c>
      <c r="J31" s="111">
        <v>64</v>
      </c>
      <c r="K31" s="189">
        <f>IF(J31=0,"",VLOOKUP(J31,'得点テーブル'!$B$6:$H$133,3,0))</f>
        <v>10</v>
      </c>
      <c r="L31" s="107">
        <v>128</v>
      </c>
      <c r="M31" s="189">
        <f>IF(L31=0,"",VLOOKUP(L31,'得点テーブル'!$B$6:$H$134,5,0))</f>
        <v>10</v>
      </c>
      <c r="N31" s="109">
        <v>32</v>
      </c>
      <c r="O31" s="189">
        <f>IF(N31=0,"",VLOOKUP(N31,'得点テーブル'!$B$6:$H$133,6,0))</f>
        <v>10</v>
      </c>
      <c r="P31" s="112">
        <v>64</v>
      </c>
      <c r="Q31" s="189">
        <f>IF(P31=0,"",VLOOKUP(P31,'得点テーブル'!$B$6:$H$133,7,0))</f>
        <v>15</v>
      </c>
    </row>
    <row r="32" spans="1:17" ht="13.5">
      <c r="A32" s="186">
        <f t="shared" si="0"/>
        <v>26</v>
      </c>
      <c r="B32" s="186" t="str">
        <f t="shared" si="1"/>
        <v>T</v>
      </c>
      <c r="C32" s="33" t="s">
        <v>49</v>
      </c>
      <c r="D32" s="449" t="s">
        <v>50</v>
      </c>
      <c r="E32" s="186">
        <f t="shared" si="2"/>
        <v>55</v>
      </c>
      <c r="F32" s="105"/>
      <c r="G32" s="76">
        <f>IF(F32=0,"",VLOOKUP(F32,'得点テーブル'!$B$6:$H$133,2,0))</f>
      </c>
      <c r="H32" s="411"/>
      <c r="I32" s="412">
        <f>IF(H32=0,"",VLOOKUP(H32,'得点テーブル'!$B$6:$H$133,2,0))</f>
      </c>
      <c r="J32" s="106">
        <v>64</v>
      </c>
      <c r="K32" s="189">
        <f>IF(J32=0,"",VLOOKUP(J32,'得点テーブル'!$B$6:$H$133,3,0))</f>
        <v>10</v>
      </c>
      <c r="L32" s="107">
        <v>128</v>
      </c>
      <c r="M32" s="189">
        <f>IF(L32=0,"",VLOOKUP(L32,'得点テーブル'!$B$6:$H$134,5,0))</f>
        <v>10</v>
      </c>
      <c r="N32" s="109">
        <v>16</v>
      </c>
      <c r="O32" s="189">
        <f>IF(N32=0,"",VLOOKUP(N32,'得点テーブル'!$B$6:$H$133,6,0))</f>
        <v>20</v>
      </c>
      <c r="P32" s="107">
        <v>64</v>
      </c>
      <c r="Q32" s="189">
        <f>IF(P32=0,"",VLOOKUP(P32,'得点テーブル'!$B$6:$H$133,7,0))</f>
        <v>15</v>
      </c>
    </row>
    <row r="33" spans="1:17" ht="13.5">
      <c r="A33" s="186">
        <f t="shared" si="0"/>
        <v>26</v>
      </c>
      <c r="B33" s="186" t="str">
        <f t="shared" si="1"/>
        <v>T</v>
      </c>
      <c r="C33" s="33" t="s">
        <v>968</v>
      </c>
      <c r="D33" s="445" t="s">
        <v>52</v>
      </c>
      <c r="E33" s="186">
        <f t="shared" si="2"/>
        <v>55</v>
      </c>
      <c r="F33" s="105"/>
      <c r="G33" s="76">
        <f>IF(F33=0,"",VLOOKUP(F33,'得点テーブル'!$B$6:$H$133,2,0))</f>
      </c>
      <c r="H33" s="411"/>
      <c r="I33" s="412">
        <f>IF(H33=0,"",VLOOKUP(H33,'得点テーブル'!$B$6:$H$133,2,0))</f>
      </c>
      <c r="J33" s="106">
        <v>32</v>
      </c>
      <c r="K33" s="189">
        <f>IF(J33=0,"",VLOOKUP(J33,'得点テーブル'!$B$6:$H$133,3,0))</f>
        <v>15</v>
      </c>
      <c r="L33" s="107">
        <v>16</v>
      </c>
      <c r="M33" s="189">
        <f>IF(L33=0,"",VLOOKUP(L33,'得点テーブル'!$B$6:$H$134,5,0))</f>
        <v>40</v>
      </c>
      <c r="N33" s="109"/>
      <c r="O33" s="189">
        <f>IF(N33=0,"",VLOOKUP(N33,'得点テーブル'!$B$6:$H$133,6,0))</f>
      </c>
      <c r="P33" s="107"/>
      <c r="Q33" s="189">
        <f>IF(P33=0,"",VLOOKUP(P33,'得点テーブル'!$B$6:$H$133,7,0))</f>
      </c>
    </row>
    <row r="34" spans="1:17" ht="13.5">
      <c r="A34" s="186">
        <f t="shared" si="0"/>
        <v>26</v>
      </c>
      <c r="B34" s="186" t="str">
        <f t="shared" si="1"/>
        <v>T</v>
      </c>
      <c r="C34" s="33" t="s">
        <v>857</v>
      </c>
      <c r="D34" s="447" t="s">
        <v>54</v>
      </c>
      <c r="E34" s="186">
        <f t="shared" si="2"/>
        <v>55</v>
      </c>
      <c r="F34" s="110"/>
      <c r="G34" s="76">
        <f>IF(F34=0,"",VLOOKUP(F34,'得点テーブル'!$B$6:$H$133,2,0))</f>
      </c>
      <c r="H34" s="411"/>
      <c r="I34" s="412">
        <f>IF(H34=0,"",VLOOKUP(H34,'得点テーブル'!$B$6:$H$133,2,0))</f>
      </c>
      <c r="J34" s="111"/>
      <c r="K34" s="189">
        <f>IF(J34=0,"",VLOOKUP(J34,'得点テーブル'!$B$6:$H$133,3,0))</f>
      </c>
      <c r="L34" s="112">
        <v>16</v>
      </c>
      <c r="M34" s="189">
        <f>IF(L34=0,"",VLOOKUP(L34,'得点テーブル'!$B$6:$H$134,5,0))</f>
        <v>40</v>
      </c>
      <c r="N34" s="109"/>
      <c r="O34" s="189">
        <f>IF(N34=0,"",VLOOKUP(N34,'得点テーブル'!$B$6:$H$133,6,0))</f>
      </c>
      <c r="P34" s="112">
        <v>64</v>
      </c>
      <c r="Q34" s="189">
        <f>IF(P34=0,"",VLOOKUP(P34,'得点テーブル'!$B$6:$H$133,7,0))</f>
        <v>15</v>
      </c>
    </row>
    <row r="35" spans="1:17" ht="13.5">
      <c r="A35" s="186">
        <f t="shared" si="0"/>
        <v>30</v>
      </c>
      <c r="B35" s="186">
        <f t="shared" si="1"/>
      </c>
      <c r="C35" s="33" t="s">
        <v>969</v>
      </c>
      <c r="D35" s="445" t="s">
        <v>16</v>
      </c>
      <c r="E35" s="186">
        <f t="shared" si="2"/>
        <v>52</v>
      </c>
      <c r="F35" s="105"/>
      <c r="G35" s="76">
        <f>IF(F35=0,"",VLOOKUP(F35,'得点テーブル'!$B$6:$H$133,2,0))</f>
      </c>
      <c r="H35" s="411"/>
      <c r="I35" s="412">
        <f>IF(H35=0,"",VLOOKUP(H35,'得点テーブル'!$B$6:$H$133,2,0))</f>
      </c>
      <c r="J35" s="106">
        <v>128</v>
      </c>
      <c r="K35" s="189">
        <f>IF(J35=0,"",VLOOKUP(J35,'得点テーブル'!$B$6:$H$133,3,0))</f>
        <v>5</v>
      </c>
      <c r="L35" s="107">
        <v>32</v>
      </c>
      <c r="M35" s="189">
        <f>IF(L35=0,"",VLOOKUP(L35,'得点テーブル'!$B$6:$H$134,5,0))</f>
        <v>30</v>
      </c>
      <c r="N35" s="109">
        <v>32</v>
      </c>
      <c r="O35" s="189">
        <f>IF(N35=0,"",VLOOKUP(N35,'得点テーブル'!$B$6:$H$133,6,0))</f>
        <v>10</v>
      </c>
      <c r="P35" s="107">
        <v>128</v>
      </c>
      <c r="Q35" s="189">
        <f>IF(P35=0,"",VLOOKUP(P35,'得点テーブル'!$B$6:$H$133,7,0))</f>
        <v>7</v>
      </c>
    </row>
    <row r="36" spans="1:17" ht="13.5">
      <c r="A36" s="186">
        <f t="shared" si="0"/>
        <v>30</v>
      </c>
      <c r="B36" s="186" t="str">
        <f t="shared" si="1"/>
        <v>T</v>
      </c>
      <c r="C36" s="33" t="s">
        <v>970</v>
      </c>
      <c r="D36" s="445" t="s">
        <v>31</v>
      </c>
      <c r="E36" s="186">
        <f t="shared" si="2"/>
        <v>52</v>
      </c>
      <c r="F36" s="105">
        <v>128</v>
      </c>
      <c r="G36" s="76">
        <f>IF(F36=0,"",VLOOKUP(F36,'得点テーブル'!$B$6:$H$133,2,0))</f>
        <v>1</v>
      </c>
      <c r="H36" s="411">
        <v>16</v>
      </c>
      <c r="I36" s="412">
        <f>IF(H36=0,"",VLOOKUP(H36,'得点テーブル'!$B$6:$H$133,2,0))</f>
        <v>6</v>
      </c>
      <c r="J36" s="106">
        <v>64</v>
      </c>
      <c r="K36" s="189">
        <f>IF(J36=0,"",VLOOKUP(J36,'得点テーブル'!$B$6:$H$133,3,0))</f>
        <v>10</v>
      </c>
      <c r="L36" s="107">
        <v>128</v>
      </c>
      <c r="M36" s="189">
        <f>IF(L36=0,"",VLOOKUP(L36,'得点テーブル'!$B$6:$H$134,5,0))</f>
        <v>10</v>
      </c>
      <c r="N36" s="109">
        <v>32</v>
      </c>
      <c r="O36" s="189">
        <f>IF(N36=0,"",VLOOKUP(N36,'得点テーブル'!$B$6:$H$133,6,0))</f>
        <v>10</v>
      </c>
      <c r="P36" s="107">
        <v>64</v>
      </c>
      <c r="Q36" s="189">
        <f>IF(P36=0,"",VLOOKUP(P36,'得点テーブル'!$B$6:$H$133,7,0))</f>
        <v>15</v>
      </c>
    </row>
    <row r="37" spans="1:17" ht="13.5">
      <c r="A37" s="186">
        <f t="shared" si="0"/>
        <v>32</v>
      </c>
      <c r="B37" s="186">
        <f t="shared" si="1"/>
      </c>
      <c r="C37" s="33" t="s">
        <v>971</v>
      </c>
      <c r="D37" s="450" t="s">
        <v>29</v>
      </c>
      <c r="E37" s="186">
        <f t="shared" si="2"/>
        <v>49</v>
      </c>
      <c r="F37" s="110">
        <v>32</v>
      </c>
      <c r="G37" s="76">
        <f>IF(F37=0,"",VLOOKUP(F37,'得点テーブル'!$B$6:$H$133,2,0))</f>
        <v>4</v>
      </c>
      <c r="H37" s="411"/>
      <c r="I37" s="412">
        <f>IF(H37=0,"",VLOOKUP(H37,'得点テーブル'!$B$6:$H$133,2,0))</f>
      </c>
      <c r="J37" s="111"/>
      <c r="K37" s="189">
        <f>IF(J37=0,"",VLOOKUP(J37,'得点テーブル'!$B$6:$H$133,3,0))</f>
      </c>
      <c r="L37" s="112">
        <v>32</v>
      </c>
      <c r="M37" s="189">
        <f>IF(L37=0,"",VLOOKUP(L37,'得点テーブル'!$B$6:$H$134,5,0))</f>
        <v>30</v>
      </c>
      <c r="N37" s="109"/>
      <c r="O37" s="189">
        <f>IF(N37=0,"",VLOOKUP(N37,'得点テーブル'!$B$6:$H$133,6,0))</f>
      </c>
      <c r="P37" s="112">
        <v>64</v>
      </c>
      <c r="Q37" s="189">
        <f>IF(P37=0,"",VLOOKUP(P37,'得点テーブル'!$B$6:$H$133,7,0))</f>
        <v>15</v>
      </c>
    </row>
    <row r="38" spans="1:17" ht="13.5">
      <c r="A38" s="186">
        <f t="shared" si="0"/>
        <v>33</v>
      </c>
      <c r="B38" s="186">
        <f t="shared" si="1"/>
      </c>
      <c r="C38" s="33" t="s">
        <v>972</v>
      </c>
      <c r="D38" s="446" t="s">
        <v>29</v>
      </c>
      <c r="E38" s="186">
        <f t="shared" si="2"/>
        <v>46</v>
      </c>
      <c r="F38" s="110">
        <v>32</v>
      </c>
      <c r="G38" s="76">
        <f>IF(F38=0,"",VLOOKUP(F38,'得点テーブル'!$B$6:$H$133,2,0))</f>
        <v>4</v>
      </c>
      <c r="H38" s="411"/>
      <c r="I38" s="412">
        <f>IF(H38=0,"",VLOOKUP(H38,'得点テーブル'!$B$6:$H$133,2,0))</f>
      </c>
      <c r="J38" s="111">
        <v>32</v>
      </c>
      <c r="K38" s="189">
        <f>IF(J38=0,"",VLOOKUP(J38,'得点テーブル'!$B$6:$H$133,3,0))</f>
        <v>15</v>
      </c>
      <c r="L38" s="112">
        <v>64</v>
      </c>
      <c r="M38" s="189">
        <f>IF(L38=0,"",VLOOKUP(L38,'得点テーブル'!$B$6:$H$134,5,0))</f>
        <v>20</v>
      </c>
      <c r="N38" s="109"/>
      <c r="O38" s="189">
        <f>IF(N38=0,"",VLOOKUP(N38,'得点テーブル'!$B$6:$H$133,6,0))</f>
      </c>
      <c r="P38" s="112">
        <v>128</v>
      </c>
      <c r="Q38" s="189">
        <f>IF(P38=0,"",VLOOKUP(P38,'得点テーブル'!$B$6:$H$133,7,0))</f>
        <v>7</v>
      </c>
    </row>
    <row r="39" spans="1:17" ht="13.5">
      <c r="A39" s="186">
        <f t="shared" si="0"/>
        <v>33</v>
      </c>
      <c r="B39" s="186" t="str">
        <f t="shared" si="1"/>
        <v>T</v>
      </c>
      <c r="C39" s="33" t="s">
        <v>973</v>
      </c>
      <c r="D39" s="445" t="s">
        <v>56</v>
      </c>
      <c r="E39" s="186">
        <f t="shared" si="2"/>
        <v>46</v>
      </c>
      <c r="F39" s="105">
        <v>32</v>
      </c>
      <c r="G39" s="76">
        <f>IF(F39=0,"",VLOOKUP(F39,'得点テーブル'!$B$6:$H$133,2,0))</f>
        <v>4</v>
      </c>
      <c r="H39" s="411">
        <v>64</v>
      </c>
      <c r="I39" s="412">
        <f>IF(H39=0,"",VLOOKUP(H39,'得点テーブル'!$B$6:$H$133,2,0))</f>
        <v>2</v>
      </c>
      <c r="J39" s="106">
        <v>128</v>
      </c>
      <c r="K39" s="189">
        <f>IF(J39=0,"",VLOOKUP(J39,'得点テーブル'!$B$6:$H$133,3,0))</f>
        <v>5</v>
      </c>
      <c r="L39" s="107">
        <v>64</v>
      </c>
      <c r="M39" s="189">
        <f>IF(L39=0,"",VLOOKUP(L39,'得点テーブル'!$B$6:$H$134,5,0))</f>
        <v>20</v>
      </c>
      <c r="N39" s="109"/>
      <c r="O39" s="189">
        <f>IF(N39=0,"",VLOOKUP(N39,'得点テーブル'!$B$6:$H$133,6,0))</f>
      </c>
      <c r="P39" s="107">
        <v>64</v>
      </c>
      <c r="Q39" s="189">
        <f>IF(P39=0,"",VLOOKUP(P39,'得点テーブル'!$B$6:$H$133,7,0))</f>
        <v>15</v>
      </c>
    </row>
    <row r="40" spans="1:17" ht="13.5">
      <c r="A40" s="186">
        <f t="shared" si="0"/>
        <v>35</v>
      </c>
      <c r="B40" s="186">
        <f t="shared" si="1"/>
      </c>
      <c r="C40" s="33" t="s">
        <v>974</v>
      </c>
      <c r="D40" s="445" t="s">
        <v>47</v>
      </c>
      <c r="E40" s="186">
        <f t="shared" si="2"/>
        <v>45</v>
      </c>
      <c r="F40" s="105"/>
      <c r="G40" s="76">
        <f>IF(F40=0,"",VLOOKUP(F40,'得点テーブル'!$B$6:$H$133,2,0))</f>
      </c>
      <c r="H40" s="411"/>
      <c r="I40" s="412">
        <f>IF(H40=0,"",VLOOKUP(H40,'得点テーブル'!$B$6:$H$133,2,0))</f>
      </c>
      <c r="J40" s="106">
        <v>32</v>
      </c>
      <c r="K40" s="189">
        <f>IF(J40=0,"",VLOOKUP(J40,'得点テーブル'!$B$6:$H$133,3,0))</f>
        <v>15</v>
      </c>
      <c r="L40" s="107">
        <v>32</v>
      </c>
      <c r="M40" s="189">
        <f>IF(L40=0,"",VLOOKUP(L40,'得点テーブル'!$B$6:$H$134,5,0))</f>
        <v>30</v>
      </c>
      <c r="N40" s="109"/>
      <c r="O40" s="189">
        <f>IF(N40=0,"",VLOOKUP(N40,'得点テーブル'!$B$6:$H$133,6,0))</f>
      </c>
      <c r="P40" s="107"/>
      <c r="Q40" s="189">
        <f>IF(P40=0,"",VLOOKUP(P40,'得点テーブル'!$B$6:$H$133,7,0))</f>
      </c>
    </row>
    <row r="41" spans="1:17" ht="13.5">
      <c r="A41" s="186">
        <f t="shared" si="0"/>
        <v>36</v>
      </c>
      <c r="B41" s="186">
        <f t="shared" si="1"/>
      </c>
      <c r="C41" s="33" t="s">
        <v>975</v>
      </c>
      <c r="D41" s="445" t="s">
        <v>40</v>
      </c>
      <c r="E41" s="186">
        <f t="shared" si="2"/>
        <v>43</v>
      </c>
      <c r="F41" s="105">
        <v>2</v>
      </c>
      <c r="G41" s="76">
        <f>IF(F41=0,"",VLOOKUP(F41,'得点テーブル'!$B$6:$H$133,2,0))</f>
        <v>18</v>
      </c>
      <c r="H41" s="411"/>
      <c r="I41" s="412">
        <f>IF(H41=0,"",VLOOKUP(H41,'得点テーブル'!$B$6:$H$133,2,0))</f>
      </c>
      <c r="J41" s="106">
        <v>16</v>
      </c>
      <c r="K41" s="189">
        <f>IF(J41=0,"",VLOOKUP(J41,'得点テーブル'!$B$6:$H$133,3,0))</f>
        <v>25</v>
      </c>
      <c r="L41" s="107"/>
      <c r="M41" s="189">
        <f>IF(L41=0,"",VLOOKUP(L41,'得点テーブル'!$B$6:$H$134,5,0))</f>
      </c>
      <c r="N41" s="109"/>
      <c r="O41" s="189">
        <f>IF(N41=0,"",VLOOKUP(N41,'得点テーブル'!$B$6:$H$133,6,0))</f>
      </c>
      <c r="P41" s="107"/>
      <c r="Q41" s="189">
        <f>IF(P41=0,"",VLOOKUP(P41,'得点テーブル'!$B$6:$H$133,7,0))</f>
      </c>
    </row>
    <row r="42" spans="1:17" ht="13.5">
      <c r="A42" s="186">
        <f t="shared" si="0"/>
        <v>37</v>
      </c>
      <c r="B42" s="186">
        <f t="shared" si="1"/>
      </c>
      <c r="C42" s="33" t="s">
        <v>976</v>
      </c>
      <c r="D42" s="445" t="s">
        <v>36</v>
      </c>
      <c r="E42" s="186">
        <f t="shared" si="2"/>
        <v>42</v>
      </c>
      <c r="F42" s="105"/>
      <c r="G42" s="76">
        <f>IF(F42=0,"",VLOOKUP(F42,'得点テーブル'!$B$6:$H$133,2,0))</f>
      </c>
      <c r="H42" s="411"/>
      <c r="I42" s="412">
        <f>IF(H42=0,"",VLOOKUP(H42,'得点テーブル'!$B$6:$H$133,2,0))</f>
      </c>
      <c r="J42" s="106">
        <v>32</v>
      </c>
      <c r="K42" s="189">
        <f>IF(J42=0,"",VLOOKUP(J42,'得点テーブル'!$B$6:$H$133,3,0))</f>
        <v>15</v>
      </c>
      <c r="L42" s="107">
        <v>64</v>
      </c>
      <c r="M42" s="189">
        <f>IF(L42=0,"",VLOOKUP(L42,'得点テーブル'!$B$6:$H$134,5,0))</f>
        <v>20</v>
      </c>
      <c r="N42" s="109"/>
      <c r="O42" s="189">
        <f>IF(N42=0,"",VLOOKUP(N42,'得点テーブル'!$B$6:$H$133,6,0))</f>
      </c>
      <c r="P42" s="107">
        <v>128</v>
      </c>
      <c r="Q42" s="189">
        <f>IF(P42=0,"",VLOOKUP(P42,'得点テーブル'!$B$6:$H$133,7,0))</f>
        <v>7</v>
      </c>
    </row>
    <row r="43" spans="1:17" ht="13.5">
      <c r="A43" s="186">
        <f t="shared" si="0"/>
        <v>37</v>
      </c>
      <c r="B43" s="186" t="str">
        <f t="shared" si="1"/>
        <v>T</v>
      </c>
      <c r="C43" s="33" t="s">
        <v>59</v>
      </c>
      <c r="D43" s="445" t="s">
        <v>60</v>
      </c>
      <c r="E43" s="186">
        <f t="shared" si="2"/>
        <v>42</v>
      </c>
      <c r="F43" s="105">
        <v>128</v>
      </c>
      <c r="G43" s="76">
        <f>IF(F43=0,"",VLOOKUP(F43,'得点テーブル'!$B$6:$H$133,2,0))</f>
        <v>1</v>
      </c>
      <c r="H43" s="411">
        <v>32</v>
      </c>
      <c r="I43" s="412">
        <f>IF(H43=0,"",VLOOKUP(H43,'得点テーブル'!$B$6:$H$133,2,0))</f>
        <v>4</v>
      </c>
      <c r="J43" s="106">
        <v>64</v>
      </c>
      <c r="K43" s="189">
        <f>IF(J43=0,"",VLOOKUP(J43,'得点テーブル'!$B$6:$H$133,3,0))</f>
        <v>10</v>
      </c>
      <c r="L43" s="107">
        <v>64</v>
      </c>
      <c r="M43" s="189">
        <f>IF(L43=0,"",VLOOKUP(L43,'得点テーブル'!$B$6:$H$134,5,0))</f>
        <v>20</v>
      </c>
      <c r="N43" s="109"/>
      <c r="O43" s="189">
        <f>IF(N43=0,"",VLOOKUP(N43,'得点テーブル'!$B$6:$H$133,6,0))</f>
      </c>
      <c r="P43" s="107">
        <v>128</v>
      </c>
      <c r="Q43" s="189">
        <f>IF(P43=0,"",VLOOKUP(P43,'得点テーブル'!$B$6:$H$133,7,0))</f>
        <v>7</v>
      </c>
    </row>
    <row r="44" spans="1:17" ht="13.5">
      <c r="A44" s="186">
        <f t="shared" si="0"/>
        <v>39</v>
      </c>
      <c r="B44" s="186">
        <f t="shared" si="1"/>
      </c>
      <c r="C44" s="33" t="s">
        <v>61</v>
      </c>
      <c r="D44" s="445" t="s">
        <v>62</v>
      </c>
      <c r="E44" s="186">
        <f t="shared" si="2"/>
        <v>41</v>
      </c>
      <c r="F44" s="105">
        <v>32</v>
      </c>
      <c r="G44" s="76">
        <f>IF(F44=0,"",VLOOKUP(F44,'得点テーブル'!$B$6:$H$133,2,0))</f>
        <v>4</v>
      </c>
      <c r="H44" s="411"/>
      <c r="I44" s="412">
        <f>IF(H44=0,"",VLOOKUP(H44,'得点テーブル'!$B$6:$H$133,2,0))</f>
      </c>
      <c r="J44" s="106"/>
      <c r="K44" s="189">
        <f>IF(J44=0,"",VLOOKUP(J44,'得点テーブル'!$B$6:$H$133,3,0))</f>
      </c>
      <c r="L44" s="107">
        <v>32</v>
      </c>
      <c r="M44" s="189">
        <f>IF(L44=0,"",VLOOKUP(L44,'得点テーブル'!$B$6:$H$134,5,0))</f>
        <v>30</v>
      </c>
      <c r="N44" s="109"/>
      <c r="O44" s="189">
        <f>IF(N44=0,"",VLOOKUP(N44,'得点テーブル'!$B$6:$H$133,6,0))</f>
      </c>
      <c r="P44" s="107">
        <v>128</v>
      </c>
      <c r="Q44" s="189">
        <f>IF(P44=0,"",VLOOKUP(P44,'得点テーブル'!$B$6:$H$133,7,0))</f>
        <v>7</v>
      </c>
    </row>
    <row r="45" spans="1:17" ht="13.5">
      <c r="A45" s="186">
        <f t="shared" si="0"/>
        <v>39</v>
      </c>
      <c r="B45" s="186" t="str">
        <f t="shared" si="1"/>
        <v>T</v>
      </c>
      <c r="C45" s="33" t="s">
        <v>977</v>
      </c>
      <c r="D45" s="445" t="s">
        <v>31</v>
      </c>
      <c r="E45" s="186">
        <f t="shared" si="2"/>
        <v>41</v>
      </c>
      <c r="F45" s="105"/>
      <c r="G45" s="76">
        <f>IF(F45=0,"",VLOOKUP(F45,'得点テーブル'!$B$6:$H$133,2,0))</f>
      </c>
      <c r="H45" s="411">
        <v>16</v>
      </c>
      <c r="I45" s="412">
        <f>IF(H45=0,"",VLOOKUP(H45,'得点テーブル'!$B$6:$H$133,2,0))</f>
        <v>6</v>
      </c>
      <c r="J45" s="106">
        <v>64</v>
      </c>
      <c r="K45" s="189">
        <f>IF(J45=0,"",VLOOKUP(J45,'得点テーブル'!$B$6:$H$133,3,0))</f>
        <v>10</v>
      </c>
      <c r="L45" s="107">
        <v>128</v>
      </c>
      <c r="M45" s="189">
        <f>IF(L45=0,"",VLOOKUP(L45,'得点テーブル'!$B$6:$H$134,5,0))</f>
        <v>10</v>
      </c>
      <c r="N45" s="109"/>
      <c r="O45" s="189">
        <f>IF(N45=0,"",VLOOKUP(N45,'得点テーブル'!$B$6:$H$133,6,0))</f>
      </c>
      <c r="P45" s="107">
        <v>64</v>
      </c>
      <c r="Q45" s="189">
        <f>IF(P45=0,"",VLOOKUP(P45,'得点テーブル'!$B$6:$H$133,7,0))</f>
        <v>15</v>
      </c>
    </row>
    <row r="46" spans="1:17" ht="13.5">
      <c r="A46" s="186">
        <f t="shared" si="0"/>
        <v>41</v>
      </c>
      <c r="B46" s="186">
        <f t="shared" si="1"/>
      </c>
      <c r="C46" s="33" t="s">
        <v>63</v>
      </c>
      <c r="D46" s="445" t="s">
        <v>34</v>
      </c>
      <c r="E46" s="186">
        <f t="shared" si="2"/>
        <v>40</v>
      </c>
      <c r="F46" s="105"/>
      <c r="G46" s="76">
        <f>IF(F46=0,"",VLOOKUP(F46,'得点テーブル'!$B$6:$H$133,2,0))</f>
      </c>
      <c r="H46" s="411"/>
      <c r="I46" s="412">
        <f>IF(H46=0,"",VLOOKUP(H46,'得点テーブル'!$B$6:$H$133,2,0))</f>
      </c>
      <c r="J46" s="106"/>
      <c r="K46" s="189">
        <f>IF(J46=0,"",VLOOKUP(J46,'得点テーブル'!$B$6:$H$133,3,0))</f>
      </c>
      <c r="L46" s="107">
        <v>16</v>
      </c>
      <c r="M46" s="189">
        <f>IF(L46=0,"",VLOOKUP(L46,'得点テーブル'!$B$6:$H$134,5,0))</f>
        <v>40</v>
      </c>
      <c r="N46" s="109"/>
      <c r="O46" s="189">
        <f>IF(N46=0,"",VLOOKUP(N46,'得点テーブル'!$B$6:$H$133,6,0))</f>
      </c>
      <c r="P46" s="107"/>
      <c r="Q46" s="189">
        <f>IF(P46=0,"",VLOOKUP(P46,'得点テーブル'!$B$6:$H$133,7,0))</f>
      </c>
    </row>
    <row r="47" spans="1:17" ht="13.5">
      <c r="A47" s="186">
        <f t="shared" si="0"/>
        <v>41</v>
      </c>
      <c r="B47" s="186" t="str">
        <f t="shared" si="1"/>
        <v>T</v>
      </c>
      <c r="C47" s="33" t="s">
        <v>64</v>
      </c>
      <c r="D47" s="445" t="s">
        <v>47</v>
      </c>
      <c r="E47" s="186">
        <f t="shared" si="2"/>
        <v>40</v>
      </c>
      <c r="F47" s="105"/>
      <c r="G47" s="76">
        <f>IF(F47=0,"",VLOOKUP(F47,'得点テーブル'!$B$6:$H$133,2,0))</f>
      </c>
      <c r="H47" s="411"/>
      <c r="I47" s="412">
        <f>IF(H47=0,"",VLOOKUP(H47,'得点テーブル'!$B$6:$H$133,2,0))</f>
      </c>
      <c r="J47" s="106">
        <v>8</v>
      </c>
      <c r="K47" s="189">
        <f>IF(J47=0,"",VLOOKUP(J47,'得点テーブル'!$B$6:$H$133,3,0))</f>
        <v>40</v>
      </c>
      <c r="L47" s="107"/>
      <c r="M47" s="189">
        <f>IF(L47=0,"",VLOOKUP(L47,'得点テーブル'!$B$6:$H$134,5,0))</f>
      </c>
      <c r="N47" s="109"/>
      <c r="O47" s="189">
        <f>IF(N47=0,"",VLOOKUP(N47,'得点テーブル'!$B$6:$H$133,6,0))</f>
      </c>
      <c r="P47" s="107"/>
      <c r="Q47" s="189">
        <f>IF(P47=0,"",VLOOKUP(P47,'得点テーブル'!$B$6:$H$133,7,0))</f>
      </c>
    </row>
    <row r="48" spans="1:17" ht="13.5">
      <c r="A48" s="186">
        <f t="shared" si="0"/>
        <v>41</v>
      </c>
      <c r="B48" s="186" t="str">
        <f t="shared" si="1"/>
        <v>T</v>
      </c>
      <c r="C48" s="33" t="s">
        <v>65</v>
      </c>
      <c r="D48" s="445" t="s">
        <v>47</v>
      </c>
      <c r="E48" s="186">
        <f t="shared" si="2"/>
        <v>40</v>
      </c>
      <c r="F48" s="105"/>
      <c r="G48" s="76">
        <f>IF(F48=0,"",VLOOKUP(F48,'得点テーブル'!$B$6:$H$133,2,0))</f>
      </c>
      <c r="H48" s="411"/>
      <c r="I48" s="412">
        <f>IF(H48=0,"",VLOOKUP(H48,'得点テーブル'!$B$6:$H$133,2,0))</f>
      </c>
      <c r="J48" s="106"/>
      <c r="K48" s="189">
        <f>IF(J48=0,"",VLOOKUP(J48,'得点テーブル'!$B$6:$H$133,3,0))</f>
      </c>
      <c r="L48" s="107">
        <v>16</v>
      </c>
      <c r="M48" s="189">
        <f>IF(L48=0,"",VLOOKUP(L48,'得点テーブル'!$B$6:$H$134,5,0))</f>
        <v>40</v>
      </c>
      <c r="N48" s="109"/>
      <c r="O48" s="189">
        <f>IF(N48=0,"",VLOOKUP(N48,'得点テーブル'!$B$6:$H$133,6,0))</f>
      </c>
      <c r="P48" s="107"/>
      <c r="Q48" s="189">
        <f>IF(P48=0,"",VLOOKUP(P48,'得点テーブル'!$B$6:$H$133,7,0))</f>
      </c>
    </row>
    <row r="49" spans="1:17" ht="13.5">
      <c r="A49" s="186">
        <f t="shared" si="0"/>
        <v>41</v>
      </c>
      <c r="B49" s="186" t="str">
        <f t="shared" si="1"/>
        <v>T</v>
      </c>
      <c r="C49" s="33" t="s">
        <v>66</v>
      </c>
      <c r="D49" s="445" t="s">
        <v>47</v>
      </c>
      <c r="E49" s="186">
        <f t="shared" si="2"/>
        <v>40</v>
      </c>
      <c r="F49" s="105"/>
      <c r="G49" s="76">
        <f>IF(F49=0,"",VLOOKUP(F49,'得点テーブル'!$B$6:$H$133,2,0))</f>
      </c>
      <c r="H49" s="411"/>
      <c r="I49" s="412">
        <f>IF(H49=0,"",VLOOKUP(H49,'得点テーブル'!$B$6:$H$133,2,0))</f>
      </c>
      <c r="J49" s="106">
        <v>64</v>
      </c>
      <c r="K49" s="189">
        <f>IF(J49=0,"",VLOOKUP(J49,'得点テーブル'!$B$6:$H$133,3,0))</f>
        <v>10</v>
      </c>
      <c r="L49" s="107">
        <v>32</v>
      </c>
      <c r="M49" s="189">
        <f>IF(L49=0,"",VLOOKUP(L49,'得点テーブル'!$B$6:$H$134,5,0))</f>
        <v>30</v>
      </c>
      <c r="N49" s="109"/>
      <c r="O49" s="189">
        <f>IF(N49=0,"",VLOOKUP(N49,'得点テーブル'!$B$6:$H$133,6,0))</f>
      </c>
      <c r="P49" s="107"/>
      <c r="Q49" s="189">
        <f>IF(P49=0,"",VLOOKUP(P49,'得点テーブル'!$B$6:$H$133,7,0))</f>
      </c>
    </row>
    <row r="50" spans="1:17" ht="13.5">
      <c r="A50" s="186">
        <f t="shared" si="0"/>
        <v>45</v>
      </c>
      <c r="B50" s="186">
        <f t="shared" si="1"/>
      </c>
      <c r="C50" s="33" t="s">
        <v>67</v>
      </c>
      <c r="D50" s="445" t="s">
        <v>68</v>
      </c>
      <c r="E50" s="186">
        <f t="shared" si="2"/>
        <v>38</v>
      </c>
      <c r="F50" s="105">
        <v>8</v>
      </c>
      <c r="G50" s="76">
        <f>IF(F50=0,"",VLOOKUP(F50,'得点テーブル'!$B$6:$H$133,2,0))</f>
        <v>8</v>
      </c>
      <c r="H50" s="411"/>
      <c r="I50" s="412">
        <f>IF(H50=0,"",VLOOKUP(H50,'得点テーブル'!$B$6:$H$133,2,0))</f>
      </c>
      <c r="J50" s="106">
        <v>64</v>
      </c>
      <c r="K50" s="189">
        <f>IF(J50=0,"",VLOOKUP(J50,'得点テーブル'!$B$6:$H$133,3,0))</f>
        <v>10</v>
      </c>
      <c r="L50" s="107">
        <v>64</v>
      </c>
      <c r="M50" s="189">
        <f>IF(L50=0,"",VLOOKUP(L50,'得点テーブル'!$B$6:$H$134,5,0))</f>
        <v>20</v>
      </c>
      <c r="N50" s="109"/>
      <c r="O50" s="189">
        <f>IF(N50=0,"",VLOOKUP(N50,'得点テーブル'!$B$6:$H$133,6,0))</f>
      </c>
      <c r="P50" s="107"/>
      <c r="Q50" s="189">
        <f>IF(P50=0,"",VLOOKUP(P50,'得点テーブル'!$B$6:$H$133,7,0))</f>
      </c>
    </row>
    <row r="51" spans="1:17" ht="13.5">
      <c r="A51" s="186">
        <f t="shared" si="0"/>
        <v>46</v>
      </c>
      <c r="B51" s="186">
        <f t="shared" si="1"/>
      </c>
      <c r="C51" s="33" t="s">
        <v>69</v>
      </c>
      <c r="D51" s="446" t="s">
        <v>29</v>
      </c>
      <c r="E51" s="186">
        <f t="shared" si="2"/>
        <v>37</v>
      </c>
      <c r="F51" s="105">
        <v>128</v>
      </c>
      <c r="G51" s="76">
        <f>IF(F51=0,"",VLOOKUP(F51,'得点テーブル'!$B$6:$H$133,2,0))</f>
        <v>1</v>
      </c>
      <c r="H51" s="411">
        <v>32</v>
      </c>
      <c r="I51" s="412">
        <f>IF(H51=0,"",VLOOKUP(H51,'得点テーブル'!$B$6:$H$133,2,0))</f>
        <v>4</v>
      </c>
      <c r="J51" s="106">
        <v>32</v>
      </c>
      <c r="K51" s="189">
        <f>IF(J51=0,"",VLOOKUP(J51,'得点テーブル'!$B$6:$H$133,3,0))</f>
        <v>15</v>
      </c>
      <c r="L51" s="107">
        <v>128</v>
      </c>
      <c r="M51" s="189">
        <f>IF(L51=0,"",VLOOKUP(L51,'得点テーブル'!$B$6:$H$134,5,0))</f>
        <v>10</v>
      </c>
      <c r="N51" s="109"/>
      <c r="O51" s="189">
        <f>IF(N51=0,"",VLOOKUP(N51,'得点テーブル'!$B$6:$H$133,6,0))</f>
      </c>
      <c r="P51" s="107">
        <v>128</v>
      </c>
      <c r="Q51" s="189">
        <f>IF(P51=0,"",VLOOKUP(P51,'得点テーブル'!$B$6:$H$133,7,0))</f>
        <v>7</v>
      </c>
    </row>
    <row r="52" spans="1:17" ht="13.5">
      <c r="A52" s="186">
        <f t="shared" si="0"/>
        <v>46</v>
      </c>
      <c r="B52" s="186" t="str">
        <f t="shared" si="1"/>
        <v>T</v>
      </c>
      <c r="C52" s="33" t="s">
        <v>70</v>
      </c>
      <c r="D52" s="445" t="s">
        <v>36</v>
      </c>
      <c r="E52" s="186">
        <f t="shared" si="2"/>
        <v>37</v>
      </c>
      <c r="F52" s="105"/>
      <c r="G52" s="76">
        <f>IF(F52=0,"",VLOOKUP(F52,'得点テーブル'!$B$6:$H$133,2,0))</f>
      </c>
      <c r="H52" s="411"/>
      <c r="I52" s="412">
        <f>IF(H52=0,"",VLOOKUP(H52,'得点テーブル'!$B$6:$H$133,2,0))</f>
      </c>
      <c r="J52" s="106"/>
      <c r="K52" s="189">
        <f>IF(J52=0,"",VLOOKUP(J52,'得点テーブル'!$B$6:$H$133,3,0))</f>
      </c>
      <c r="L52" s="107">
        <v>32</v>
      </c>
      <c r="M52" s="189">
        <f>IF(L52=0,"",VLOOKUP(L52,'得点テーブル'!$B$6:$H$134,5,0))</f>
        <v>30</v>
      </c>
      <c r="N52" s="109"/>
      <c r="O52" s="189">
        <f>IF(N52=0,"",VLOOKUP(N52,'得点テーブル'!$B$6:$H$133,6,0))</f>
      </c>
      <c r="P52" s="107">
        <v>128</v>
      </c>
      <c r="Q52" s="189">
        <f>IF(P52=0,"",VLOOKUP(P52,'得点テーブル'!$B$6:$H$133,7,0))</f>
        <v>7</v>
      </c>
    </row>
    <row r="53" spans="1:17" ht="13.5">
      <c r="A53" s="186">
        <f t="shared" si="0"/>
        <v>48</v>
      </c>
      <c r="B53" s="186">
        <f t="shared" si="1"/>
      </c>
      <c r="C53" s="33" t="s">
        <v>71</v>
      </c>
      <c r="D53" s="445" t="s">
        <v>23</v>
      </c>
      <c r="E53" s="186">
        <f t="shared" si="2"/>
        <v>35</v>
      </c>
      <c r="F53" s="110">
        <v>128</v>
      </c>
      <c r="G53" s="76">
        <f>IF(F53=0,"",VLOOKUP(F53,'得点テーブル'!$B$6:$H$133,2,0))</f>
        <v>1</v>
      </c>
      <c r="H53" s="411">
        <v>64</v>
      </c>
      <c r="I53" s="412">
        <f>IF(H53=0,"",VLOOKUP(H53,'得点テーブル'!$B$6:$H$133,2,0))</f>
        <v>2</v>
      </c>
      <c r="J53" s="111">
        <v>128</v>
      </c>
      <c r="K53" s="189">
        <f>IF(J53=0,"",VLOOKUP(J53,'得点テーブル'!$B$6:$H$133,3,0))</f>
        <v>5</v>
      </c>
      <c r="L53" s="112">
        <v>128</v>
      </c>
      <c r="M53" s="189">
        <f>IF(L53=0,"",VLOOKUP(L53,'得点テーブル'!$B$6:$H$134,5,0))</f>
        <v>10</v>
      </c>
      <c r="N53" s="109">
        <v>32</v>
      </c>
      <c r="O53" s="189">
        <f>IF(N53=0,"",VLOOKUP(N53,'得点テーブル'!$B$6:$H$133,6,0))</f>
        <v>10</v>
      </c>
      <c r="P53" s="112">
        <v>128</v>
      </c>
      <c r="Q53" s="189">
        <f>IF(P53=0,"",VLOOKUP(P53,'得点テーブル'!$B$6:$H$133,7,0))</f>
        <v>7</v>
      </c>
    </row>
    <row r="54" spans="1:17" ht="13.5">
      <c r="A54" s="186">
        <f t="shared" si="0"/>
        <v>49</v>
      </c>
      <c r="B54" s="186">
        <f t="shared" si="1"/>
      </c>
      <c r="C54" s="33" t="s">
        <v>72</v>
      </c>
      <c r="D54" s="445" t="s">
        <v>31</v>
      </c>
      <c r="E54" s="186">
        <f t="shared" si="2"/>
        <v>32</v>
      </c>
      <c r="F54" s="105">
        <v>16</v>
      </c>
      <c r="G54" s="76">
        <f>IF(F54=0,"",VLOOKUP(F54,'得点テーブル'!$B$6:$H$133,2,0))</f>
        <v>6</v>
      </c>
      <c r="H54" s="411">
        <v>16</v>
      </c>
      <c r="I54" s="412">
        <f>IF(H54=0,"",VLOOKUP(H54,'得点テーブル'!$B$6:$H$133,2,0))</f>
        <v>6</v>
      </c>
      <c r="J54" s="106"/>
      <c r="K54" s="189">
        <f>IF(J54=0,"",VLOOKUP(J54,'得点テーブル'!$B$6:$H$133,3,0))</f>
      </c>
      <c r="L54" s="107">
        <v>128</v>
      </c>
      <c r="M54" s="189">
        <f>IF(L54=0,"",VLOOKUP(L54,'得点テーブル'!$B$6:$H$134,5,0))</f>
        <v>10</v>
      </c>
      <c r="N54" s="109">
        <v>32</v>
      </c>
      <c r="O54" s="189">
        <f>IF(N54=0,"",VLOOKUP(N54,'得点テーブル'!$B$6:$H$133,6,0))</f>
        <v>10</v>
      </c>
      <c r="P54" s="107"/>
      <c r="Q54" s="189">
        <f>IF(P54=0,"",VLOOKUP(P54,'得点テーブル'!$B$6:$H$133,7,0))</f>
      </c>
    </row>
    <row r="55" spans="1:17" ht="13.5">
      <c r="A55" s="186">
        <f t="shared" si="0"/>
        <v>49</v>
      </c>
      <c r="B55" s="186" t="str">
        <f t="shared" si="1"/>
        <v>T</v>
      </c>
      <c r="C55" s="33" t="s">
        <v>73</v>
      </c>
      <c r="D55" s="445" t="s">
        <v>68</v>
      </c>
      <c r="E55" s="186">
        <f t="shared" si="2"/>
        <v>32</v>
      </c>
      <c r="F55" s="105">
        <v>16</v>
      </c>
      <c r="G55" s="76">
        <f>IF(F55=0,"",VLOOKUP(F55,'得点テーブル'!$B$6:$H$133,2,0))</f>
        <v>6</v>
      </c>
      <c r="H55" s="411">
        <v>32</v>
      </c>
      <c r="I55" s="412">
        <f>IF(H55=0,"",VLOOKUP(H55,'得点テーブル'!$B$6:$H$133,2,0))</f>
        <v>4</v>
      </c>
      <c r="J55" s="106">
        <v>128</v>
      </c>
      <c r="K55" s="189">
        <f>IF(J55=0,"",VLOOKUP(J55,'得点テーブル'!$B$6:$H$133,3,0))</f>
        <v>5</v>
      </c>
      <c r="L55" s="107"/>
      <c r="M55" s="189">
        <f>IF(L55=0,"",VLOOKUP(L55,'得点テーブル'!$B$6:$H$134,5,0))</f>
      </c>
      <c r="N55" s="109">
        <v>32</v>
      </c>
      <c r="O55" s="189">
        <f>IF(N55=0,"",VLOOKUP(N55,'得点テーブル'!$B$6:$H$133,6,0))</f>
        <v>10</v>
      </c>
      <c r="P55" s="107">
        <v>128</v>
      </c>
      <c r="Q55" s="189">
        <f>IF(P55=0,"",VLOOKUP(P55,'得点テーブル'!$B$6:$H$133,7,0))</f>
        <v>7</v>
      </c>
    </row>
    <row r="56" spans="1:17" ht="13.5">
      <c r="A56" s="186">
        <f t="shared" si="0"/>
        <v>51</v>
      </c>
      <c r="B56" s="186">
        <f t="shared" si="1"/>
      </c>
      <c r="C56" s="33" t="s">
        <v>74</v>
      </c>
      <c r="D56" s="446" t="s">
        <v>29</v>
      </c>
      <c r="E56" s="186">
        <f t="shared" si="2"/>
        <v>31</v>
      </c>
      <c r="F56" s="110">
        <v>32</v>
      </c>
      <c r="G56" s="76">
        <f>IF(F56=0,"",VLOOKUP(F56,'得点テーブル'!$B$6:$H$133,2,0))</f>
        <v>4</v>
      </c>
      <c r="H56" s="411"/>
      <c r="I56" s="412">
        <f>IF(H56=0,"",VLOOKUP(H56,'得点テーブル'!$B$6:$H$133,2,0))</f>
      </c>
      <c r="J56" s="111"/>
      <c r="K56" s="189">
        <f>IF(J56=0,"",VLOOKUP(J56,'得点テーブル'!$B$6:$H$133,3,0))</f>
      </c>
      <c r="L56" s="112">
        <v>64</v>
      </c>
      <c r="M56" s="189">
        <f>IF(L56=0,"",VLOOKUP(L56,'得点テーブル'!$B$6:$H$134,5,0))</f>
        <v>20</v>
      </c>
      <c r="N56" s="109"/>
      <c r="O56" s="189">
        <f>IF(N56=0,"",VLOOKUP(N56,'得点テーブル'!$B$6:$H$133,6,0))</f>
      </c>
      <c r="P56" s="112">
        <v>128</v>
      </c>
      <c r="Q56" s="189">
        <f>IF(P56=0,"",VLOOKUP(P56,'得点テーブル'!$B$6:$H$133,7,0))</f>
        <v>7</v>
      </c>
    </row>
    <row r="57" spans="1:17" ht="13.5">
      <c r="A57" s="186">
        <f t="shared" si="0"/>
        <v>52</v>
      </c>
      <c r="B57" s="186">
        <f t="shared" si="1"/>
      </c>
      <c r="C57" s="33" t="s">
        <v>75</v>
      </c>
      <c r="D57" s="446" t="s">
        <v>29</v>
      </c>
      <c r="E57" s="186">
        <f t="shared" si="2"/>
        <v>30</v>
      </c>
      <c r="F57" s="110">
        <v>32</v>
      </c>
      <c r="G57" s="76">
        <f>IF(F57=0,"",VLOOKUP(F57,'得点テーブル'!$B$6:$H$133,2,0))</f>
        <v>4</v>
      </c>
      <c r="H57" s="411">
        <v>32</v>
      </c>
      <c r="I57" s="412">
        <f>IF(H57=0,"",VLOOKUP(H57,'得点テーブル'!$B$6:$H$133,2,0))</f>
        <v>4</v>
      </c>
      <c r="J57" s="111">
        <v>64</v>
      </c>
      <c r="K57" s="189">
        <f>IF(J57=0,"",VLOOKUP(J57,'得点テーブル'!$B$6:$H$133,3,0))</f>
        <v>10</v>
      </c>
      <c r="L57" s="112">
        <v>256</v>
      </c>
      <c r="M57" s="189">
        <f>IF(L57=0,"",VLOOKUP(L57,'得点テーブル'!$B$6:$H$134,5,0))</f>
        <v>5</v>
      </c>
      <c r="N57" s="109"/>
      <c r="O57" s="189">
        <f>IF(N57=0,"",VLOOKUP(N57,'得点テーブル'!$B$6:$H$133,6,0))</f>
      </c>
      <c r="P57" s="112">
        <v>128</v>
      </c>
      <c r="Q57" s="189">
        <f>IF(P57=0,"",VLOOKUP(P57,'得点テーブル'!$B$6:$H$133,7,0))</f>
        <v>7</v>
      </c>
    </row>
    <row r="58" spans="1:17" ht="13.5">
      <c r="A58" s="186">
        <f t="shared" si="0"/>
        <v>52</v>
      </c>
      <c r="B58" s="186" t="str">
        <f t="shared" si="1"/>
        <v>T</v>
      </c>
      <c r="C58" s="33" t="s">
        <v>76</v>
      </c>
      <c r="D58" s="445" t="s">
        <v>77</v>
      </c>
      <c r="E58" s="186">
        <f t="shared" si="2"/>
        <v>30</v>
      </c>
      <c r="F58" s="105">
        <v>1</v>
      </c>
      <c r="G58" s="76">
        <f>IF(F58=0,"",VLOOKUP(F58,'得点テーブル'!$B$6:$H$133,2,0))</f>
        <v>25</v>
      </c>
      <c r="H58" s="411"/>
      <c r="I58" s="412">
        <f>IF(H58=0,"",VLOOKUP(H58,'得点テーブル'!$B$6:$H$133,2,0))</f>
      </c>
      <c r="J58" s="106">
        <v>128</v>
      </c>
      <c r="K58" s="189">
        <f>IF(J58=0,"",VLOOKUP(J58,'得点テーブル'!$B$6:$H$133,3,0))</f>
        <v>5</v>
      </c>
      <c r="L58" s="107"/>
      <c r="M58" s="189">
        <f>IF(L58=0,"",VLOOKUP(L58,'得点テーブル'!$B$6:$H$134,5,0))</f>
      </c>
      <c r="N58" s="109"/>
      <c r="O58" s="189">
        <f>IF(N58=0,"",VLOOKUP(N58,'得点テーブル'!$B$6:$H$133,6,0))</f>
      </c>
      <c r="P58" s="107"/>
      <c r="Q58" s="189">
        <f>IF(P58=0,"",VLOOKUP(P58,'得点テーブル'!$B$6:$H$133,7,0))</f>
      </c>
    </row>
    <row r="59" spans="1:17" ht="13.5">
      <c r="A59" s="186">
        <f t="shared" si="0"/>
        <v>52</v>
      </c>
      <c r="B59" s="186" t="str">
        <f t="shared" si="1"/>
        <v>T</v>
      </c>
      <c r="C59" s="33" t="s">
        <v>858</v>
      </c>
      <c r="D59" s="445" t="s">
        <v>16</v>
      </c>
      <c r="E59" s="186">
        <f t="shared" si="2"/>
        <v>30</v>
      </c>
      <c r="F59" s="105"/>
      <c r="G59" s="76">
        <f>IF(F59=0,"",VLOOKUP(F59,'得点テーブル'!$B$6:$H$133,2,0))</f>
      </c>
      <c r="H59" s="411"/>
      <c r="I59" s="412">
        <f>IF(H59=0,"",VLOOKUP(H59,'得点テーブル'!$B$6:$H$133,2,0))</f>
      </c>
      <c r="J59" s="106">
        <v>128</v>
      </c>
      <c r="K59" s="189">
        <f>IF(J59=0,"",VLOOKUP(J59,'得点テーブル'!$B$6:$H$133,3,0))</f>
        <v>5</v>
      </c>
      <c r="L59" s="107">
        <v>128</v>
      </c>
      <c r="M59" s="189">
        <f>IF(L59=0,"",VLOOKUP(L59,'得点テーブル'!$B$6:$H$134,5,0))</f>
        <v>10</v>
      </c>
      <c r="N59" s="109"/>
      <c r="O59" s="189">
        <f>IF(N59=0,"",VLOOKUP(N59,'得点テーブル'!$B$6:$H$133,6,0))</f>
      </c>
      <c r="P59" s="107">
        <v>64</v>
      </c>
      <c r="Q59" s="189">
        <f>IF(P59=0,"",VLOOKUP(P59,'得点テーブル'!$B$6:$H$133,7,0))</f>
        <v>15</v>
      </c>
    </row>
    <row r="60" spans="1:17" ht="13.5">
      <c r="A60" s="186">
        <f t="shared" si="0"/>
        <v>52</v>
      </c>
      <c r="B60" s="186" t="str">
        <f t="shared" si="1"/>
        <v>T</v>
      </c>
      <c r="C60" s="33" t="s">
        <v>78</v>
      </c>
      <c r="D60" s="445" t="s">
        <v>68</v>
      </c>
      <c r="E60" s="186">
        <f t="shared" si="2"/>
        <v>30</v>
      </c>
      <c r="F60" s="105"/>
      <c r="G60" s="76">
        <f>IF(F60=0,"",VLOOKUP(F60,'得点テーブル'!$B$6:$H$133,2,0))</f>
      </c>
      <c r="H60" s="411"/>
      <c r="I60" s="412">
        <f>IF(H60=0,"",VLOOKUP(H60,'得点テーブル'!$B$6:$H$133,2,0))</f>
      </c>
      <c r="J60" s="106">
        <v>128</v>
      </c>
      <c r="K60" s="189">
        <f>IF(J60=0,"",VLOOKUP(J60,'得点テーブル'!$B$6:$H$133,3,0))</f>
        <v>5</v>
      </c>
      <c r="L60" s="107">
        <v>128</v>
      </c>
      <c r="M60" s="189">
        <f>IF(L60=0,"",VLOOKUP(L60,'得点テーブル'!$B$6:$H$134,5,0))</f>
        <v>10</v>
      </c>
      <c r="N60" s="109"/>
      <c r="O60" s="189">
        <f>IF(N60=0,"",VLOOKUP(N60,'得点テーブル'!$B$6:$H$133,6,0))</f>
      </c>
      <c r="P60" s="107">
        <v>64</v>
      </c>
      <c r="Q60" s="189">
        <f>IF(P60=0,"",VLOOKUP(P60,'得点テーブル'!$B$6:$H$133,7,0))</f>
        <v>15</v>
      </c>
    </row>
    <row r="61" spans="1:17" ht="13.5">
      <c r="A61" s="186">
        <f t="shared" si="0"/>
        <v>52</v>
      </c>
      <c r="B61" s="186" t="str">
        <f t="shared" si="1"/>
        <v>T</v>
      </c>
      <c r="C61" s="33" t="s">
        <v>859</v>
      </c>
      <c r="D61" s="445" t="s">
        <v>42</v>
      </c>
      <c r="E61" s="186">
        <f t="shared" si="2"/>
        <v>30</v>
      </c>
      <c r="F61" s="105"/>
      <c r="G61" s="76">
        <f>IF(F61=0,"",VLOOKUP(F61,'得点テーブル'!$B$6:$H$133,2,0))</f>
      </c>
      <c r="H61" s="411"/>
      <c r="I61" s="412">
        <f>IF(H61=0,"",VLOOKUP(H61,'得点テーブル'!$B$6:$H$133,2,0))</f>
      </c>
      <c r="J61" s="106"/>
      <c r="K61" s="189">
        <f>IF(J61=0,"",VLOOKUP(J61,'得点テーブル'!$B$6:$H$133,3,0))</f>
      </c>
      <c r="L61" s="107"/>
      <c r="M61" s="189">
        <f>IF(L61=0,"",VLOOKUP(L61,'得点テーブル'!$B$6:$H$134,5,0))</f>
      </c>
      <c r="N61" s="109"/>
      <c r="O61" s="189">
        <f>IF(N61=0,"",VLOOKUP(N61,'得点テーブル'!$B$6:$H$133,6,0))</f>
      </c>
      <c r="P61" s="107">
        <v>16</v>
      </c>
      <c r="Q61" s="189">
        <f>IF(P61=0,"",VLOOKUP(P61,'得点テーブル'!$B$6:$H$133,7,0))</f>
        <v>30</v>
      </c>
    </row>
    <row r="62" spans="1:17" ht="13.5">
      <c r="A62" s="186">
        <f t="shared" si="0"/>
        <v>57</v>
      </c>
      <c r="B62" s="186">
        <f t="shared" si="1"/>
      </c>
      <c r="C62" s="33" t="s">
        <v>79</v>
      </c>
      <c r="D62" s="445" t="s">
        <v>47</v>
      </c>
      <c r="E62" s="186">
        <f t="shared" si="2"/>
        <v>28</v>
      </c>
      <c r="F62" s="105">
        <v>8</v>
      </c>
      <c r="G62" s="76">
        <f>IF(F62=0,"",VLOOKUP(F62,'得点テーブル'!$B$6:$H$133,2,0))</f>
        <v>8</v>
      </c>
      <c r="H62" s="411"/>
      <c r="I62" s="412">
        <f>IF(H62=0,"",VLOOKUP(H62,'得点テーブル'!$B$6:$H$133,2,0))</f>
      </c>
      <c r="J62" s="106"/>
      <c r="K62" s="189">
        <f>IF(J62=0,"",VLOOKUP(J62,'得点テーブル'!$B$6:$H$133,3,0))</f>
      </c>
      <c r="L62" s="107">
        <v>64</v>
      </c>
      <c r="M62" s="189">
        <f>IF(L62=0,"",VLOOKUP(L62,'得点テーブル'!$B$6:$H$134,5,0))</f>
        <v>20</v>
      </c>
      <c r="N62" s="109"/>
      <c r="O62" s="189">
        <f>IF(N62=0,"",VLOOKUP(N62,'得点テーブル'!$B$6:$H$133,6,0))</f>
      </c>
      <c r="P62" s="107"/>
      <c r="Q62" s="189">
        <f>IF(P62=0,"",VLOOKUP(P62,'得点テーブル'!$B$6:$H$133,7,0))</f>
      </c>
    </row>
    <row r="63" spans="1:17" ht="13.5">
      <c r="A63" s="186">
        <f t="shared" si="0"/>
        <v>57</v>
      </c>
      <c r="B63" s="186" t="str">
        <f t="shared" si="1"/>
        <v>T</v>
      </c>
      <c r="C63" s="33" t="s">
        <v>80</v>
      </c>
      <c r="D63" s="445" t="s">
        <v>81</v>
      </c>
      <c r="E63" s="186">
        <f t="shared" si="2"/>
        <v>28</v>
      </c>
      <c r="F63" s="105">
        <v>32</v>
      </c>
      <c r="G63" s="76">
        <f>IF(F63=0,"",VLOOKUP(F63,'得点テーブル'!$B$6:$H$133,2,0))</f>
        <v>4</v>
      </c>
      <c r="H63" s="411">
        <v>32</v>
      </c>
      <c r="I63" s="412">
        <f>IF(H63=0,"",VLOOKUP(H63,'得点テーブル'!$B$6:$H$133,2,0))</f>
        <v>4</v>
      </c>
      <c r="J63" s="106"/>
      <c r="K63" s="189">
        <f>IF(J63=0,"",VLOOKUP(J63,'得点テーブル'!$B$6:$H$133,3,0))</f>
      </c>
      <c r="L63" s="107">
        <v>64</v>
      </c>
      <c r="M63" s="189">
        <f>IF(L63=0,"",VLOOKUP(L63,'得点テーブル'!$B$6:$H$134,5,0))</f>
        <v>20</v>
      </c>
      <c r="N63" s="109"/>
      <c r="O63" s="189">
        <f>IF(N63=0,"",VLOOKUP(N63,'得点テーブル'!$B$6:$H$133,6,0))</f>
      </c>
      <c r="P63" s="107"/>
      <c r="Q63" s="189">
        <f>IF(P63=0,"",VLOOKUP(P63,'得点テーブル'!$B$6:$H$133,7,0))</f>
      </c>
    </row>
    <row r="64" spans="1:17" ht="13.5">
      <c r="A64" s="186">
        <f t="shared" si="0"/>
        <v>59</v>
      </c>
      <c r="B64" s="186">
        <f t="shared" si="1"/>
      </c>
      <c r="C64" s="33" t="s">
        <v>82</v>
      </c>
      <c r="D64" s="447" t="s">
        <v>25</v>
      </c>
      <c r="E64" s="186">
        <f t="shared" si="2"/>
        <v>25</v>
      </c>
      <c r="F64" s="105"/>
      <c r="G64" s="76">
        <f>IF(F64=0,"",VLOOKUP(F64,'得点テーブル'!$B$6:$H$133,2,0))</f>
      </c>
      <c r="H64" s="411"/>
      <c r="I64" s="412">
        <f>IF(H64=0,"",VLOOKUP(H64,'得点テーブル'!$B$6:$H$133,2,0))</f>
      </c>
      <c r="J64" s="106">
        <v>16</v>
      </c>
      <c r="K64" s="189">
        <f>IF(J64=0,"",VLOOKUP(J64,'得点テーブル'!$B$6:$H$133,3,0))</f>
        <v>25</v>
      </c>
      <c r="L64" s="107"/>
      <c r="M64" s="189">
        <f>IF(L64=0,"",VLOOKUP(L64,'得点テーブル'!$B$6:$H$134,5,0))</f>
      </c>
      <c r="N64" s="109"/>
      <c r="O64" s="189">
        <f>IF(N64=0,"",VLOOKUP(N64,'得点テーブル'!$B$6:$H$133,6,0))</f>
      </c>
      <c r="P64" s="107"/>
      <c r="Q64" s="189">
        <f>IF(P64=0,"",VLOOKUP(P64,'得点テーブル'!$B$6:$H$133,7,0))</f>
      </c>
    </row>
    <row r="65" spans="1:17" ht="13.5">
      <c r="A65" s="186">
        <f t="shared" si="0"/>
        <v>59</v>
      </c>
      <c r="B65" s="186" t="str">
        <f t="shared" si="1"/>
        <v>T</v>
      </c>
      <c r="C65" s="33" t="s">
        <v>83</v>
      </c>
      <c r="D65" s="447" t="s">
        <v>62</v>
      </c>
      <c r="E65" s="186">
        <f t="shared" si="2"/>
        <v>25</v>
      </c>
      <c r="F65" s="110">
        <v>128</v>
      </c>
      <c r="G65" s="76">
        <f>IF(F65=0,"",VLOOKUP(F65,'得点テーブル'!$B$6:$H$133,2,0))</f>
        <v>1</v>
      </c>
      <c r="H65" s="411">
        <v>32</v>
      </c>
      <c r="I65" s="412">
        <f>IF(H65=0,"",VLOOKUP(H65,'得点テーブル'!$B$6:$H$133,2,0))</f>
        <v>4</v>
      </c>
      <c r="J65" s="111"/>
      <c r="K65" s="189">
        <f>IF(J65=0,"",VLOOKUP(J65,'得点テーブル'!$B$6:$H$133,3,0))</f>
      </c>
      <c r="L65" s="112">
        <v>64</v>
      </c>
      <c r="M65" s="189">
        <f>IF(L65=0,"",VLOOKUP(L65,'得点テーブル'!$B$6:$H$134,5,0))</f>
        <v>20</v>
      </c>
      <c r="N65" s="109"/>
      <c r="O65" s="189">
        <f>IF(N65=0,"",VLOOKUP(N65,'得点テーブル'!$B$6:$H$133,6,0))</f>
      </c>
      <c r="P65" s="112"/>
      <c r="Q65" s="189">
        <f>IF(P65=0,"",VLOOKUP(P65,'得点テーブル'!$B$6:$H$133,7,0))</f>
      </c>
    </row>
    <row r="66" spans="1:17" ht="13.5">
      <c r="A66" s="186">
        <f t="shared" si="0"/>
        <v>59</v>
      </c>
      <c r="B66" s="186" t="str">
        <f t="shared" si="1"/>
        <v>T</v>
      </c>
      <c r="C66" s="33" t="s">
        <v>860</v>
      </c>
      <c r="D66" s="445" t="s">
        <v>85</v>
      </c>
      <c r="E66" s="186">
        <f t="shared" si="2"/>
        <v>25</v>
      </c>
      <c r="F66" s="105"/>
      <c r="G66" s="76">
        <f>IF(F66=0,"",VLOOKUP(F66,'得点テーブル'!$B$6:$H$133,2,0))</f>
      </c>
      <c r="H66" s="411">
        <v>1</v>
      </c>
      <c r="I66" s="412">
        <f>IF(H66=0,"",VLOOKUP(H66,'得点テーブル'!$B$6:$H$133,2,0))</f>
        <v>25</v>
      </c>
      <c r="J66" s="106"/>
      <c r="K66" s="189">
        <f>IF(J66=0,"",VLOOKUP(J66,'得点テーブル'!$B$6:$H$133,3,0))</f>
      </c>
      <c r="L66" s="107"/>
      <c r="M66" s="189">
        <f>IF(L66=0,"",VLOOKUP(L66,'得点テーブル'!$B$6:$H$134,5,0))</f>
      </c>
      <c r="N66" s="109"/>
      <c r="O66" s="189">
        <f>IF(N66=0,"",VLOOKUP(N66,'得点テーブル'!$B$6:$H$133,6,0))</f>
      </c>
      <c r="P66" s="107"/>
      <c r="Q66" s="189">
        <f>IF(P66=0,"",VLOOKUP(P66,'得点テーブル'!$B$6:$H$133,7,0))</f>
      </c>
    </row>
    <row r="67" spans="1:17" ht="13.5">
      <c r="A67" s="186">
        <f t="shared" si="0"/>
        <v>59</v>
      </c>
      <c r="B67" s="186" t="str">
        <f t="shared" si="1"/>
        <v>T</v>
      </c>
      <c r="C67" s="33" t="s">
        <v>86</v>
      </c>
      <c r="D67" s="445" t="s">
        <v>36</v>
      </c>
      <c r="E67" s="186">
        <f t="shared" si="2"/>
        <v>25</v>
      </c>
      <c r="F67" s="105"/>
      <c r="G67" s="76">
        <f>IF(F67=0,"",VLOOKUP(F67,'得点テーブル'!$B$6:$H$133,2,0))</f>
      </c>
      <c r="H67" s="411"/>
      <c r="I67" s="412">
        <f>IF(H67=0,"",VLOOKUP(H67,'得点テーブル'!$B$6:$H$133,2,0))</f>
      </c>
      <c r="J67" s="106">
        <v>128</v>
      </c>
      <c r="K67" s="189">
        <f>IF(J67=0,"",VLOOKUP(J67,'得点テーブル'!$B$6:$H$133,3,0))</f>
        <v>5</v>
      </c>
      <c r="L67" s="107">
        <v>128</v>
      </c>
      <c r="M67" s="189">
        <f>IF(L67=0,"",VLOOKUP(L67,'得点テーブル'!$B$6:$H$134,5,0))</f>
        <v>10</v>
      </c>
      <c r="N67" s="109">
        <v>32</v>
      </c>
      <c r="O67" s="189">
        <f>IF(N67=0,"",VLOOKUP(N67,'得点テーブル'!$B$6:$H$133,6,0))</f>
        <v>10</v>
      </c>
      <c r="P67" s="107"/>
      <c r="Q67" s="189">
        <f>IF(P67=0,"",VLOOKUP(P67,'得点テーブル'!$B$6:$H$133,7,0))</f>
      </c>
    </row>
    <row r="68" spans="1:17" ht="13.5">
      <c r="A68" s="186">
        <f t="shared" si="0"/>
        <v>63</v>
      </c>
      <c r="B68" s="186">
        <f t="shared" si="1"/>
      </c>
      <c r="C68" s="33" t="s">
        <v>87</v>
      </c>
      <c r="D68" s="445" t="s">
        <v>42</v>
      </c>
      <c r="E68" s="186">
        <f t="shared" si="2"/>
        <v>24</v>
      </c>
      <c r="F68" s="105"/>
      <c r="G68" s="76">
        <f>IF(F68=0,"",VLOOKUP(F68,'得点テーブル'!$B$6:$H$133,2,0))</f>
      </c>
      <c r="H68" s="411">
        <v>64</v>
      </c>
      <c r="I68" s="412">
        <f>IF(H68=0,"",VLOOKUP(H68,'得点テーブル'!$B$6:$H$133,2,0))</f>
        <v>2</v>
      </c>
      <c r="J68" s="106">
        <v>128</v>
      </c>
      <c r="K68" s="189">
        <f>IF(J68=0,"",VLOOKUP(J68,'得点テーブル'!$B$6:$H$133,3,0))</f>
        <v>5</v>
      </c>
      <c r="L68" s="107"/>
      <c r="M68" s="189">
        <f>IF(L68=0,"",VLOOKUP(L68,'得点テーブル'!$B$6:$H$134,5,0))</f>
      </c>
      <c r="N68" s="109">
        <v>32</v>
      </c>
      <c r="O68" s="189">
        <f>IF(N68=0,"",VLOOKUP(N68,'得点テーブル'!$B$6:$H$133,6,0))</f>
        <v>10</v>
      </c>
      <c r="P68" s="107">
        <v>128</v>
      </c>
      <c r="Q68" s="189">
        <f>IF(P68=0,"",VLOOKUP(P68,'得点テーブル'!$B$6:$H$133,7,0))</f>
        <v>7</v>
      </c>
    </row>
    <row r="69" spans="1:17" ht="13.5">
      <c r="A69" s="186">
        <f t="shared" si="0"/>
        <v>64</v>
      </c>
      <c r="B69" s="186">
        <f t="shared" si="1"/>
      </c>
      <c r="C69" s="33" t="s">
        <v>88</v>
      </c>
      <c r="D69" s="445" t="s">
        <v>89</v>
      </c>
      <c r="E69" s="186">
        <f t="shared" si="2"/>
        <v>22</v>
      </c>
      <c r="F69" s="105"/>
      <c r="G69" s="76">
        <f>IF(F69=0,"",VLOOKUP(F69,'得点テーブル'!$B$6:$H$133,2,0))</f>
      </c>
      <c r="H69" s="411">
        <v>3</v>
      </c>
      <c r="I69" s="412">
        <f>IF(H69=0,"",VLOOKUP(H69,'得点テーブル'!$B$6:$H$133,2,0))</f>
        <v>12</v>
      </c>
      <c r="J69" s="106"/>
      <c r="K69" s="189">
        <f>IF(J69=0,"",VLOOKUP(J69,'得点テーブル'!$B$6:$H$133,3,0))</f>
      </c>
      <c r="L69" s="107">
        <v>128</v>
      </c>
      <c r="M69" s="189">
        <f>IF(L69=0,"",VLOOKUP(L69,'得点テーブル'!$B$6:$H$134,5,0))</f>
        <v>10</v>
      </c>
      <c r="N69" s="109"/>
      <c r="O69" s="189">
        <f>IF(N69=0,"",VLOOKUP(N69,'得点テーブル'!$B$6:$H$133,6,0))</f>
      </c>
      <c r="P69" s="107"/>
      <c r="Q69" s="189">
        <f>IF(P69=0,"",VLOOKUP(P69,'得点テーブル'!$B$6:$H$133,7,0))</f>
      </c>
    </row>
    <row r="70" spans="1:17" ht="13.5">
      <c r="A70" s="186">
        <f aca="true" t="shared" si="3" ref="A70:A133">IF(E70=0,"",RANK(E70,$E$4:$E$248))</f>
        <v>64</v>
      </c>
      <c r="B70" s="186" t="str">
        <f aca="true" t="shared" si="4" ref="B70:B133">IF(E70=0,"",IF(A70=A69,"T",""))</f>
        <v>T</v>
      </c>
      <c r="C70" s="33" t="s">
        <v>861</v>
      </c>
      <c r="D70" s="445" t="s">
        <v>91</v>
      </c>
      <c r="E70" s="186">
        <f t="shared" si="2"/>
        <v>22</v>
      </c>
      <c r="F70" s="105"/>
      <c r="G70" s="76">
        <f>IF(F70=0,"",VLOOKUP(F70,'得点テーブル'!$B$6:$H$133,2,0))</f>
      </c>
      <c r="H70" s="411">
        <v>4</v>
      </c>
      <c r="I70" s="412">
        <f>IF(H70=0,"",VLOOKUP(H70,'得点テーブル'!$B$6:$H$133,2,0))</f>
        <v>12</v>
      </c>
      <c r="J70" s="106"/>
      <c r="K70" s="189">
        <f>IF(J70=0,"",VLOOKUP(J70,'得点テーブル'!$B$6:$H$133,3,0))</f>
      </c>
      <c r="L70" s="107"/>
      <c r="M70" s="189">
        <f>IF(L70=0,"",VLOOKUP(L70,'得点テーブル'!$B$6:$H$134,5,0))</f>
      </c>
      <c r="N70" s="109">
        <v>32</v>
      </c>
      <c r="O70" s="189">
        <f>IF(N70=0,"",VLOOKUP(N70,'得点テーブル'!$B$6:$H$133,6,0))</f>
        <v>10</v>
      </c>
      <c r="P70" s="107"/>
      <c r="Q70" s="189">
        <f>IF(P70=0,"",VLOOKUP(P70,'得点テーブル'!$B$6:$H$133,7,0))</f>
      </c>
    </row>
    <row r="71" spans="1:17" ht="13.5">
      <c r="A71" s="186">
        <f t="shared" si="3"/>
        <v>64</v>
      </c>
      <c r="B71" s="186" t="str">
        <f t="shared" si="4"/>
        <v>T</v>
      </c>
      <c r="C71" s="33" t="s">
        <v>862</v>
      </c>
      <c r="D71" s="445" t="s">
        <v>21</v>
      </c>
      <c r="E71" s="186">
        <f aca="true" t="shared" si="5" ref="E71:E134">IF(F71="",0,G71)+IF(H71="",0,I71)+IF(J71="",0,K71)+IF(L71="",0,M71)+IF(N71="",0,O71)+IF(P71="",0,Q71)</f>
        <v>22</v>
      </c>
      <c r="F71" s="105"/>
      <c r="G71" s="76">
        <f>IF(F71=0,"",VLOOKUP(F71,'得点テーブル'!$B$6:$H$133,2,0))</f>
      </c>
      <c r="H71" s="411">
        <v>64</v>
      </c>
      <c r="I71" s="412">
        <f>IF(H71=0,"",VLOOKUP(H71,'得点テーブル'!$B$6:$H$133,2,0))</f>
        <v>2</v>
      </c>
      <c r="J71" s="106"/>
      <c r="K71" s="189">
        <f>IF(J71=0,"",VLOOKUP(J71,'得点テーブル'!$B$6:$H$133,3,0))</f>
      </c>
      <c r="L71" s="107">
        <v>128</v>
      </c>
      <c r="M71" s="189">
        <f>IF(L71=0,"",VLOOKUP(L71,'得点テーブル'!$B$6:$H$134,5,0))</f>
        <v>10</v>
      </c>
      <c r="N71" s="109">
        <v>32</v>
      </c>
      <c r="O71" s="189">
        <f>IF(N71=0,"",VLOOKUP(N71,'得点テーブル'!$B$6:$H$133,6,0))</f>
        <v>10</v>
      </c>
      <c r="P71" s="107"/>
      <c r="Q71" s="189">
        <f>IF(P71=0,"",VLOOKUP(P71,'得点テーブル'!$B$6:$H$133,7,0))</f>
      </c>
    </row>
    <row r="72" spans="1:17" ht="13.5">
      <c r="A72" s="186">
        <f t="shared" si="3"/>
        <v>64</v>
      </c>
      <c r="B72" s="186" t="str">
        <f t="shared" si="4"/>
        <v>T</v>
      </c>
      <c r="C72" s="33" t="s">
        <v>863</v>
      </c>
      <c r="D72" s="445" t="s">
        <v>93</v>
      </c>
      <c r="E72" s="186">
        <f t="shared" si="5"/>
        <v>22</v>
      </c>
      <c r="F72" s="105"/>
      <c r="G72" s="76">
        <f>IF(F72=0,"",VLOOKUP(F72,'得点テーブル'!$B$6:$H$133,2,0))</f>
      </c>
      <c r="H72" s="411">
        <v>64</v>
      </c>
      <c r="I72" s="412">
        <f>IF(H72=0,"",VLOOKUP(H72,'得点テーブル'!$B$6:$H$133,2,0))</f>
        <v>2</v>
      </c>
      <c r="J72" s="106"/>
      <c r="K72" s="189">
        <f>IF(J72=0,"",VLOOKUP(J72,'得点テーブル'!$B$6:$H$133,3,0))</f>
      </c>
      <c r="L72" s="107">
        <v>64</v>
      </c>
      <c r="M72" s="189">
        <f>IF(L72=0,"",VLOOKUP(L72,'得点テーブル'!$B$6:$H$134,5,0))</f>
        <v>20</v>
      </c>
      <c r="N72" s="109"/>
      <c r="O72" s="189">
        <f>IF(N72=0,"",VLOOKUP(N72,'得点テーブル'!$B$6:$H$133,6,0))</f>
      </c>
      <c r="P72" s="107"/>
      <c r="Q72" s="189">
        <f>IF(P72=0,"",VLOOKUP(P72,'得点テーブル'!$B$6:$H$133,7,0))</f>
      </c>
    </row>
    <row r="73" spans="1:17" ht="13.5">
      <c r="A73" s="186">
        <f t="shared" si="3"/>
        <v>68</v>
      </c>
      <c r="B73" s="186">
        <f t="shared" si="4"/>
      </c>
      <c r="C73" s="33" t="s">
        <v>94</v>
      </c>
      <c r="D73" s="445" t="s">
        <v>25</v>
      </c>
      <c r="E73" s="186">
        <f t="shared" si="5"/>
        <v>21</v>
      </c>
      <c r="F73" s="105">
        <v>16</v>
      </c>
      <c r="G73" s="76">
        <f>IF(F73=0,"",VLOOKUP(F73,'得点テーブル'!$B$6:$H$133,2,0))</f>
        <v>6</v>
      </c>
      <c r="H73" s="411"/>
      <c r="I73" s="412">
        <f>IF(H73=0,"",VLOOKUP(H73,'得点テーブル'!$B$6:$H$133,2,0))</f>
      </c>
      <c r="J73" s="106">
        <v>32</v>
      </c>
      <c r="K73" s="189">
        <f>IF(J73=0,"",VLOOKUP(J73,'得点テーブル'!$B$6:$H$133,3,0))</f>
        <v>15</v>
      </c>
      <c r="L73" s="107"/>
      <c r="M73" s="189">
        <f>IF(L73=0,"",VLOOKUP(L73,'得点テーブル'!$B$6:$H$134,5,0))</f>
      </c>
      <c r="N73" s="109"/>
      <c r="O73" s="189">
        <f>IF(N73=0,"",VLOOKUP(N73,'得点テーブル'!$B$6:$H$133,6,0))</f>
      </c>
      <c r="P73" s="107"/>
      <c r="Q73" s="189">
        <f>IF(P73=0,"",VLOOKUP(P73,'得点テーブル'!$B$6:$H$133,7,0))</f>
      </c>
    </row>
    <row r="74" spans="1:17" ht="13.5">
      <c r="A74" s="186">
        <f t="shared" si="3"/>
        <v>68</v>
      </c>
      <c r="B74" s="186" t="str">
        <f t="shared" si="4"/>
        <v>T</v>
      </c>
      <c r="C74" s="33" t="s">
        <v>95</v>
      </c>
      <c r="D74" s="445" t="s">
        <v>96</v>
      </c>
      <c r="E74" s="186">
        <f t="shared" si="5"/>
        <v>21</v>
      </c>
      <c r="F74" s="105">
        <v>128</v>
      </c>
      <c r="G74" s="76">
        <f>IF(F74=0,"",VLOOKUP(F74,'得点テーブル'!$B$6:$H$133,2,0))</f>
        <v>1</v>
      </c>
      <c r="H74" s="411"/>
      <c r="I74" s="412">
        <f>IF(H74=0,"",VLOOKUP(H74,'得点テーブル'!$B$6:$H$133,2,0))</f>
      </c>
      <c r="J74" s="106"/>
      <c r="K74" s="189">
        <f>IF(J74=0,"",VLOOKUP(J74,'得点テーブル'!$B$6:$H$133,3,0))</f>
      </c>
      <c r="L74" s="107">
        <v>64</v>
      </c>
      <c r="M74" s="189">
        <f>IF(L74=0,"",VLOOKUP(L74,'得点テーブル'!$B$6:$H$134,5,0))</f>
        <v>20</v>
      </c>
      <c r="N74" s="109"/>
      <c r="O74" s="189">
        <f>IF(N74=0,"",VLOOKUP(N74,'得点テーブル'!$B$6:$H$133,6,0))</f>
      </c>
      <c r="P74" s="107"/>
      <c r="Q74" s="189">
        <f>IF(P74=0,"",VLOOKUP(P74,'得点テーブル'!$B$6:$H$133,7,0))</f>
      </c>
    </row>
    <row r="75" spans="1:17" ht="13.5">
      <c r="A75" s="186">
        <f t="shared" si="3"/>
        <v>70</v>
      </c>
      <c r="B75" s="186">
        <f t="shared" si="4"/>
      </c>
      <c r="C75" s="33" t="s">
        <v>97</v>
      </c>
      <c r="D75" s="446" t="s">
        <v>29</v>
      </c>
      <c r="E75" s="186">
        <f t="shared" si="5"/>
        <v>20</v>
      </c>
      <c r="F75" s="105"/>
      <c r="G75" s="76">
        <f>IF(F75=0,"",VLOOKUP(F75,'得点テーブル'!$B$6:$H$133,2,0))</f>
      </c>
      <c r="H75" s="411"/>
      <c r="I75" s="412">
        <f>IF(H75=0,"",VLOOKUP(H75,'得点テーブル'!$B$6:$H$133,2,0))</f>
      </c>
      <c r="J75" s="106"/>
      <c r="K75" s="189">
        <f>IF(J75=0,"",VLOOKUP(J75,'得点テーブル'!$B$6:$H$133,3,0))</f>
      </c>
      <c r="L75" s="107">
        <v>64</v>
      </c>
      <c r="M75" s="189">
        <f>IF(L75=0,"",VLOOKUP(L75,'得点テーブル'!$B$6:$H$134,5,0))</f>
        <v>20</v>
      </c>
      <c r="N75" s="109"/>
      <c r="O75" s="189">
        <f>IF(N75=0,"",VLOOKUP(N75,'得点テーブル'!$B$6:$H$133,6,0))</f>
      </c>
      <c r="P75" s="107"/>
      <c r="Q75" s="189">
        <f>IF(P75=0,"",VLOOKUP(P75,'得点テーブル'!$B$6:$H$133,7,0))</f>
      </c>
    </row>
    <row r="76" spans="1:17" ht="13.5">
      <c r="A76" s="186">
        <f t="shared" si="3"/>
        <v>70</v>
      </c>
      <c r="B76" s="186" t="str">
        <f t="shared" si="4"/>
        <v>T</v>
      </c>
      <c r="C76" s="33" t="s">
        <v>98</v>
      </c>
      <c r="D76" s="445" t="s">
        <v>99</v>
      </c>
      <c r="E76" s="186">
        <f t="shared" si="5"/>
        <v>20</v>
      </c>
      <c r="F76" s="110"/>
      <c r="G76" s="76">
        <f>IF(F76=0,"",VLOOKUP(F76,'得点テーブル'!$B$6:$H$133,2,0))</f>
      </c>
      <c r="H76" s="411"/>
      <c r="I76" s="412">
        <f>IF(H76=0,"",VLOOKUP(H76,'得点テーブル'!$B$6:$H$133,2,0))</f>
      </c>
      <c r="J76" s="111"/>
      <c r="K76" s="189">
        <f>IF(J76=0,"",VLOOKUP(J76,'得点テーブル'!$B$6:$H$133,3,0))</f>
      </c>
      <c r="L76" s="112">
        <v>64</v>
      </c>
      <c r="M76" s="189">
        <f>IF(L76=0,"",VLOOKUP(L76,'得点テーブル'!$B$6:$H$134,5,0))</f>
        <v>20</v>
      </c>
      <c r="N76" s="109"/>
      <c r="O76" s="189">
        <f>IF(N76=0,"",VLOOKUP(N76,'得点テーブル'!$B$6:$H$133,6,0))</f>
      </c>
      <c r="P76" s="112"/>
      <c r="Q76" s="189">
        <f>IF(P76=0,"",VLOOKUP(P76,'得点テーブル'!$B$6:$H$133,7,0))</f>
      </c>
    </row>
    <row r="77" spans="1:17" ht="13.5">
      <c r="A77" s="186">
        <f t="shared" si="3"/>
        <v>70</v>
      </c>
      <c r="B77" s="186" t="str">
        <f t="shared" si="4"/>
        <v>T</v>
      </c>
      <c r="C77" s="246" t="s">
        <v>100</v>
      </c>
      <c r="D77" s="447" t="s">
        <v>47</v>
      </c>
      <c r="E77" s="186">
        <f t="shared" si="5"/>
        <v>20</v>
      </c>
      <c r="F77" s="105"/>
      <c r="G77" s="76">
        <f>IF(F77=0,"",VLOOKUP(F77,'得点テーブル'!$B$6:$H$133,2,0))</f>
      </c>
      <c r="H77" s="411"/>
      <c r="I77" s="412">
        <f>IF(H77=0,"",VLOOKUP(H77,'得点テーブル'!$B$6:$H$133,2,0))</f>
      </c>
      <c r="J77" s="106"/>
      <c r="K77" s="189">
        <f>IF(J77=0,"",VLOOKUP(J77,'得点テーブル'!$B$6:$H$133,3,0))</f>
      </c>
      <c r="L77" s="107">
        <v>64</v>
      </c>
      <c r="M77" s="189">
        <f>IF(L77=0,"",VLOOKUP(L77,'得点テーブル'!$B$6:$H$134,5,0))</f>
        <v>20</v>
      </c>
      <c r="N77" s="109"/>
      <c r="O77" s="189">
        <f>IF(N77=0,"",VLOOKUP(N77,'得点テーブル'!$B$6:$H$133,6,0))</f>
      </c>
      <c r="P77" s="107"/>
      <c r="Q77" s="189">
        <f>IF(P77=0,"",VLOOKUP(P77,'得点テーブル'!$B$6:$H$133,7,0))</f>
      </c>
    </row>
    <row r="78" spans="1:17" ht="13.5">
      <c r="A78" s="186">
        <f t="shared" si="3"/>
        <v>70</v>
      </c>
      <c r="B78" s="186" t="str">
        <f t="shared" si="4"/>
        <v>T</v>
      </c>
      <c r="C78" s="33" t="s">
        <v>101</v>
      </c>
      <c r="D78" s="445" t="s">
        <v>102</v>
      </c>
      <c r="E78" s="186">
        <f t="shared" si="5"/>
        <v>20</v>
      </c>
      <c r="F78" s="105">
        <v>8</v>
      </c>
      <c r="G78" s="76">
        <f>IF(F78=0,"",VLOOKUP(F78,'得点テーブル'!$B$6:$H$133,2,0))</f>
        <v>8</v>
      </c>
      <c r="H78" s="411"/>
      <c r="I78" s="412">
        <f>IF(H78=0,"",VLOOKUP(H78,'得点テーブル'!$B$6:$H$133,2,0))</f>
      </c>
      <c r="J78" s="106">
        <v>128</v>
      </c>
      <c r="K78" s="189">
        <f>IF(J78=0,"",VLOOKUP(J78,'得点テーブル'!$B$6:$H$133,3,0))</f>
        <v>5</v>
      </c>
      <c r="L78" s="107"/>
      <c r="M78" s="189">
        <f>IF(L78=0,"",VLOOKUP(L78,'得点テーブル'!$B$6:$H$134,5,0))</f>
      </c>
      <c r="N78" s="109"/>
      <c r="O78" s="189">
        <f>IF(N78=0,"",VLOOKUP(N78,'得点テーブル'!$B$6:$H$133,6,0))</f>
      </c>
      <c r="P78" s="107">
        <v>128</v>
      </c>
      <c r="Q78" s="189">
        <f>IF(P78=0,"",VLOOKUP(P78,'得点テーブル'!$B$6:$H$133,7,0))</f>
        <v>7</v>
      </c>
    </row>
    <row r="79" spans="1:17" ht="13.5">
      <c r="A79" s="186">
        <f t="shared" si="3"/>
        <v>74</v>
      </c>
      <c r="B79" s="186">
        <f t="shared" si="4"/>
      </c>
      <c r="C79" s="33" t="s">
        <v>103</v>
      </c>
      <c r="D79" s="445" t="s">
        <v>52</v>
      </c>
      <c r="E79" s="186">
        <f t="shared" si="5"/>
        <v>17</v>
      </c>
      <c r="F79" s="105"/>
      <c r="G79" s="76">
        <f>IF(F79=0,"",VLOOKUP(F79,'得点テーブル'!$B$6:$H$133,2,0))</f>
      </c>
      <c r="H79" s="411"/>
      <c r="I79" s="412">
        <f>IF(H79=0,"",VLOOKUP(H79,'得点テーブル'!$B$6:$H$133,2,0))</f>
      </c>
      <c r="J79" s="106"/>
      <c r="K79" s="189">
        <f>IF(J79=0,"",VLOOKUP(J79,'得点テーブル'!$B$6:$H$133,3,0))</f>
      </c>
      <c r="L79" s="107">
        <v>128</v>
      </c>
      <c r="M79" s="189">
        <f>IF(L79=0,"",VLOOKUP(L79,'得点テーブル'!$B$6:$H$134,5,0))</f>
        <v>10</v>
      </c>
      <c r="N79" s="109"/>
      <c r="O79" s="189">
        <f>IF(N79=0,"",VLOOKUP(N79,'得点テーブル'!$B$6:$H$133,6,0))</f>
      </c>
      <c r="P79" s="107">
        <v>128</v>
      </c>
      <c r="Q79" s="189">
        <f>IF(P79=0,"",VLOOKUP(P79,'得点テーブル'!$B$6:$H$133,7,0))</f>
        <v>7</v>
      </c>
    </row>
    <row r="80" spans="1:17" ht="13.5">
      <c r="A80" s="186">
        <f t="shared" si="3"/>
        <v>74</v>
      </c>
      <c r="B80" s="186" t="str">
        <f t="shared" si="4"/>
        <v>T</v>
      </c>
      <c r="C80" s="33" t="s">
        <v>864</v>
      </c>
      <c r="D80" s="446" t="s">
        <v>31</v>
      </c>
      <c r="E80" s="186">
        <f t="shared" si="5"/>
        <v>17</v>
      </c>
      <c r="F80" s="105"/>
      <c r="G80" s="76"/>
      <c r="H80" s="411"/>
      <c r="I80" s="412"/>
      <c r="J80" s="106"/>
      <c r="K80" s="189"/>
      <c r="L80" s="107">
        <v>128</v>
      </c>
      <c r="M80" s="189">
        <f>IF(L80=0,"",VLOOKUP(L80,'得点テーブル'!$B$6:$H$134,5,0))</f>
        <v>10</v>
      </c>
      <c r="N80" s="109"/>
      <c r="O80" s="189"/>
      <c r="P80" s="107">
        <v>128</v>
      </c>
      <c r="Q80" s="189">
        <f>IF(P80=0,"",VLOOKUP(P80,'得点テーブル'!$B$6:$H$133,7,0))</f>
        <v>7</v>
      </c>
    </row>
    <row r="81" spans="1:17" ht="13.5">
      <c r="A81" s="186">
        <f t="shared" si="3"/>
        <v>76</v>
      </c>
      <c r="B81" s="186">
        <f t="shared" si="4"/>
      </c>
      <c r="C81" s="33" t="s">
        <v>104</v>
      </c>
      <c r="D81" s="446" t="s">
        <v>29</v>
      </c>
      <c r="E81" s="186">
        <f t="shared" si="5"/>
        <v>16</v>
      </c>
      <c r="F81" s="105">
        <v>16</v>
      </c>
      <c r="G81" s="76">
        <f>IF(F81=0,"",VLOOKUP(F81,'得点テーブル'!$B$6:$H$133,2,0))</f>
        <v>6</v>
      </c>
      <c r="H81" s="411"/>
      <c r="I81" s="412">
        <f>IF(H81=0,"",VLOOKUP(H81,'得点テーブル'!$B$6:$H$133,2,0))</f>
      </c>
      <c r="J81" s="106"/>
      <c r="K81" s="189">
        <f>IF(J81=0,"",VLOOKUP(J81,'得点テーブル'!$B$6:$H$133,3,0))</f>
      </c>
      <c r="L81" s="107">
        <v>128</v>
      </c>
      <c r="M81" s="189">
        <f>IF(L81=0,"",VLOOKUP(L81,'得点テーブル'!$B$6:$H$134,5,0))</f>
        <v>10</v>
      </c>
      <c r="N81" s="109"/>
      <c r="O81" s="189">
        <f>IF(N81=0,"",VLOOKUP(N81,'得点テーブル'!$B$6:$H$133,6,0))</f>
      </c>
      <c r="P81" s="107"/>
      <c r="Q81" s="189">
        <f>IF(P81=0,"",VLOOKUP(P81,'得点テーブル'!$B$6:$H$133,7,0))</f>
      </c>
    </row>
    <row r="82" spans="1:17" ht="13.5">
      <c r="A82" s="186">
        <f t="shared" si="3"/>
        <v>76</v>
      </c>
      <c r="B82" s="186" t="str">
        <f t="shared" si="4"/>
        <v>T</v>
      </c>
      <c r="C82" s="33" t="s">
        <v>105</v>
      </c>
      <c r="D82" s="447" t="s">
        <v>62</v>
      </c>
      <c r="E82" s="186">
        <f t="shared" si="5"/>
        <v>16</v>
      </c>
      <c r="F82" s="110">
        <v>32</v>
      </c>
      <c r="G82" s="76">
        <f>IF(F82=0,"",VLOOKUP(F82,'得点テーブル'!$B$6:$H$133,2,0))</f>
        <v>4</v>
      </c>
      <c r="H82" s="411">
        <v>64</v>
      </c>
      <c r="I82" s="412">
        <f>IF(H82=0,"",VLOOKUP(H82,'得点テーブル'!$B$6:$H$133,2,0))</f>
        <v>2</v>
      </c>
      <c r="J82" s="111"/>
      <c r="K82" s="189">
        <f>IF(J82=0,"",VLOOKUP(J82,'得点テーブル'!$B$6:$H$133,3,0))</f>
      </c>
      <c r="L82" s="112">
        <v>128</v>
      </c>
      <c r="M82" s="189">
        <f>IF(L82=0,"",VLOOKUP(L82,'得点テーブル'!$B$6:$H$134,5,0))</f>
        <v>10</v>
      </c>
      <c r="N82" s="109"/>
      <c r="O82" s="189">
        <f>IF(N82=0,"",VLOOKUP(N82,'得点テーブル'!$B$6:$H$133,6,0))</f>
      </c>
      <c r="P82" s="112"/>
      <c r="Q82" s="189">
        <f>IF(P82=0,"",VLOOKUP(P82,'得点テーブル'!$B$6:$H$133,7,0))</f>
      </c>
    </row>
    <row r="83" spans="1:17" ht="13.5">
      <c r="A83" s="186">
        <f t="shared" si="3"/>
        <v>76</v>
      </c>
      <c r="B83" s="186" t="str">
        <f t="shared" si="4"/>
        <v>T</v>
      </c>
      <c r="C83" s="33" t="s">
        <v>106</v>
      </c>
      <c r="D83" s="445" t="s">
        <v>31</v>
      </c>
      <c r="E83" s="186">
        <f t="shared" si="5"/>
        <v>16</v>
      </c>
      <c r="F83" s="105">
        <v>8</v>
      </c>
      <c r="G83" s="76">
        <f>IF(F83=0,"",VLOOKUP(F83,'得点テーブル'!$B$6:$H$133,2,0))</f>
        <v>8</v>
      </c>
      <c r="H83" s="411">
        <v>6</v>
      </c>
      <c r="I83" s="412">
        <f>IF(H83=0,"",VLOOKUP(H83,'得点テーブル'!$B$6:$H$133,2,0))</f>
        <v>8</v>
      </c>
      <c r="J83" s="106"/>
      <c r="K83" s="189">
        <f>IF(J83=0,"",VLOOKUP(J83,'得点テーブル'!$B$6:$H$133,3,0))</f>
      </c>
      <c r="L83" s="112"/>
      <c r="M83" s="189">
        <f>IF(L83=0,"",VLOOKUP(L83,'得点テーブル'!$B$6:$H$134,5,0))</f>
      </c>
      <c r="N83" s="109"/>
      <c r="O83" s="189">
        <f>IF(N83=0,"",VLOOKUP(N83,'得点テーブル'!$B$6:$H$133,6,0))</f>
      </c>
      <c r="P83" s="107"/>
      <c r="Q83" s="189">
        <f>IF(P83=0,"",VLOOKUP(P83,'得点テーブル'!$B$6:$H$133,7,0))</f>
      </c>
    </row>
    <row r="84" spans="1:17" ht="13.5">
      <c r="A84" s="186">
        <f t="shared" si="3"/>
        <v>76</v>
      </c>
      <c r="B84" s="186" t="str">
        <f t="shared" si="4"/>
        <v>T</v>
      </c>
      <c r="C84" s="33" t="s">
        <v>107</v>
      </c>
      <c r="D84" s="445" t="s">
        <v>77</v>
      </c>
      <c r="E84" s="186">
        <f t="shared" si="5"/>
        <v>16</v>
      </c>
      <c r="F84" s="105">
        <v>16</v>
      </c>
      <c r="G84" s="76">
        <f>IF(F84=0,"",VLOOKUP(F84,'得点テーブル'!$B$6:$H$133,2,0))</f>
        <v>6</v>
      </c>
      <c r="H84" s="411"/>
      <c r="I84" s="412">
        <f>IF(H84=0,"",VLOOKUP(H84,'得点テーブル'!$B$6:$H$133,2,0))</f>
      </c>
      <c r="J84" s="106">
        <v>64</v>
      </c>
      <c r="K84" s="189">
        <f>IF(J84=0,"",VLOOKUP(J84,'得点テーブル'!$B$6:$H$133,3,0))</f>
        <v>10</v>
      </c>
      <c r="L84" s="107"/>
      <c r="M84" s="189">
        <f>IF(L84=0,"",VLOOKUP(L84,'得点テーブル'!$B$6:$H$134,5,0))</f>
      </c>
      <c r="N84" s="109"/>
      <c r="O84" s="189">
        <f>IF(N84=0,"",VLOOKUP(N84,'得点テーブル'!$B$6:$H$133,6,0))</f>
      </c>
      <c r="P84" s="107"/>
      <c r="Q84" s="189">
        <f>IF(P84=0,"",VLOOKUP(P84,'得点テーブル'!$B$6:$H$133,7,0))</f>
      </c>
    </row>
    <row r="85" spans="1:17" ht="13.5">
      <c r="A85" s="186">
        <f t="shared" si="3"/>
        <v>76</v>
      </c>
      <c r="B85" s="186" t="str">
        <f t="shared" si="4"/>
        <v>T</v>
      </c>
      <c r="C85" s="33" t="s">
        <v>865</v>
      </c>
      <c r="D85" s="445" t="s">
        <v>91</v>
      </c>
      <c r="E85" s="186">
        <f t="shared" si="5"/>
        <v>16</v>
      </c>
      <c r="F85" s="105"/>
      <c r="G85" s="76">
        <f>IF(F85=0,"",VLOOKUP(F85,'得点テーブル'!$B$6:$H$133,2,0))</f>
      </c>
      <c r="H85" s="411">
        <v>16</v>
      </c>
      <c r="I85" s="412">
        <f>IF(H85=0,"",VLOOKUP(H85,'得点テーブル'!$B$6:$H$133,2,0))</f>
        <v>6</v>
      </c>
      <c r="J85" s="106"/>
      <c r="K85" s="189">
        <f>IF(J85=0,"",VLOOKUP(J85,'得点テーブル'!$B$6:$H$133,3,0))</f>
      </c>
      <c r="L85" s="107"/>
      <c r="M85" s="189">
        <f>IF(L85=0,"",VLOOKUP(L85,'得点テーブル'!$B$6:$H$134,5,0))</f>
      </c>
      <c r="N85" s="109">
        <v>32</v>
      </c>
      <c r="O85" s="189">
        <f>IF(N85=0,"",VLOOKUP(N85,'得点テーブル'!$B$6:$H$133,6,0))</f>
        <v>10</v>
      </c>
      <c r="P85" s="107"/>
      <c r="Q85" s="189">
        <f>IF(P85=0,"",VLOOKUP(P85,'得点テーブル'!$B$6:$H$133,7,0))</f>
      </c>
    </row>
    <row r="86" spans="1:17" ht="13.5">
      <c r="A86" s="186">
        <f t="shared" si="3"/>
        <v>76</v>
      </c>
      <c r="B86" s="186" t="str">
        <f t="shared" si="4"/>
        <v>T</v>
      </c>
      <c r="C86" s="33" t="s">
        <v>109</v>
      </c>
      <c r="D86" s="445" t="s">
        <v>102</v>
      </c>
      <c r="E86" s="186">
        <f t="shared" si="5"/>
        <v>16</v>
      </c>
      <c r="F86" s="105">
        <v>32</v>
      </c>
      <c r="G86" s="76">
        <f>IF(F86=0,"",VLOOKUP(F86,'得点テーブル'!$B$6:$H$133,2,0))</f>
        <v>4</v>
      </c>
      <c r="H86" s="411"/>
      <c r="I86" s="412">
        <f>IF(H86=0,"",VLOOKUP(H86,'得点テーブル'!$B$6:$H$133,2,0))</f>
      </c>
      <c r="J86" s="106">
        <v>128</v>
      </c>
      <c r="K86" s="189">
        <f>IF(J86=0,"",VLOOKUP(J86,'得点テーブル'!$B$6:$H$133,3,0))</f>
        <v>5</v>
      </c>
      <c r="L86" s="107"/>
      <c r="M86" s="189">
        <f>IF(L86=0,"",VLOOKUP(L86,'得点テーブル'!$B$6:$H$134,5,0))</f>
      </c>
      <c r="N86" s="109"/>
      <c r="O86" s="189">
        <f>IF(N86=0,"",VLOOKUP(N86,'得点テーブル'!$B$6:$H$133,6,0))</f>
      </c>
      <c r="P86" s="107">
        <v>128</v>
      </c>
      <c r="Q86" s="189">
        <f>IF(P86=0,"",VLOOKUP(P86,'得点テーブル'!$B$6:$H$133,7,0))</f>
        <v>7</v>
      </c>
    </row>
    <row r="87" spans="1:17" ht="13.5">
      <c r="A87" s="186">
        <f t="shared" si="3"/>
        <v>82</v>
      </c>
      <c r="B87" s="186">
        <f t="shared" si="4"/>
      </c>
      <c r="C87" s="33" t="s">
        <v>110</v>
      </c>
      <c r="D87" s="447" t="s">
        <v>81</v>
      </c>
      <c r="E87" s="186">
        <f t="shared" si="5"/>
        <v>15</v>
      </c>
      <c r="F87" s="110">
        <v>128</v>
      </c>
      <c r="G87" s="76">
        <f>IF(F87=0,"",VLOOKUP(F87,'得点テーブル'!$B$6:$H$133,2,0))</f>
        <v>1</v>
      </c>
      <c r="H87" s="411">
        <v>32</v>
      </c>
      <c r="I87" s="412">
        <f>IF(H87=0,"",VLOOKUP(H87,'得点テーブル'!$B$6:$H$133,2,0))</f>
        <v>4</v>
      </c>
      <c r="J87" s="111"/>
      <c r="K87" s="189">
        <f>IF(J87=0,"",VLOOKUP(J87,'得点テーブル'!$B$6:$H$133,3,0))</f>
      </c>
      <c r="L87" s="107">
        <v>128</v>
      </c>
      <c r="M87" s="189">
        <f>IF(L87=0,"",VLOOKUP(L87,'得点テーブル'!$B$6:$H$134,5,0))</f>
        <v>10</v>
      </c>
      <c r="N87" s="109"/>
      <c r="O87" s="189">
        <f>IF(N87=0,"",VLOOKUP(N87,'得点テーブル'!$B$6:$H$133,6,0))</f>
      </c>
      <c r="P87" s="112"/>
      <c r="Q87" s="189">
        <f>IF(P87=0,"",VLOOKUP(P87,'得点テーブル'!$B$6:$H$133,7,0))</f>
      </c>
    </row>
    <row r="88" spans="1:17" ht="13.5">
      <c r="A88" s="186">
        <f t="shared" si="3"/>
        <v>82</v>
      </c>
      <c r="B88" s="186" t="str">
        <f t="shared" si="4"/>
        <v>T</v>
      </c>
      <c r="C88" s="33" t="s">
        <v>866</v>
      </c>
      <c r="D88" s="445" t="s">
        <v>42</v>
      </c>
      <c r="E88" s="186">
        <f t="shared" si="5"/>
        <v>15</v>
      </c>
      <c r="F88" s="105"/>
      <c r="G88" s="76">
        <f>IF(F88=0,"",VLOOKUP(F88,'得点テーブル'!$B$6:$H$133,2,0))</f>
      </c>
      <c r="H88" s="411"/>
      <c r="I88" s="412">
        <f>IF(H88=0,"",VLOOKUP(H88,'得点テーブル'!$B$6:$H$133,2,0))</f>
      </c>
      <c r="J88" s="106"/>
      <c r="K88" s="189">
        <f>IF(J88=0,"",VLOOKUP(J88,'得点テーブル'!$B$6:$H$133,3,0))</f>
      </c>
      <c r="L88" s="107"/>
      <c r="M88" s="189">
        <f>IF(L88=0,"",VLOOKUP(L88,'得点テーブル'!$B$6:$H$134,5,0))</f>
      </c>
      <c r="N88" s="109"/>
      <c r="O88" s="189">
        <f>IF(N88=0,"",VLOOKUP(N88,'得点テーブル'!$B$6:$H$133,6,0))</f>
      </c>
      <c r="P88" s="107">
        <v>64</v>
      </c>
      <c r="Q88" s="189">
        <f>IF(P88=0,"",VLOOKUP(P88,'得点テーブル'!$B$6:$H$133,7,0))</f>
        <v>15</v>
      </c>
    </row>
    <row r="89" spans="1:17" ht="13.5">
      <c r="A89" s="186">
        <f t="shared" si="3"/>
        <v>82</v>
      </c>
      <c r="B89" s="186" t="str">
        <f t="shared" si="4"/>
        <v>T</v>
      </c>
      <c r="C89" s="33" t="s">
        <v>111</v>
      </c>
      <c r="D89" s="445" t="s">
        <v>27</v>
      </c>
      <c r="E89" s="186">
        <f t="shared" si="5"/>
        <v>15</v>
      </c>
      <c r="F89" s="105"/>
      <c r="G89" s="76">
        <f>IF(F89=0,"",VLOOKUP(F89,'得点テーブル'!$B$6:$H$133,2,0))</f>
      </c>
      <c r="H89" s="411"/>
      <c r="I89" s="412">
        <f>IF(H89=0,"",VLOOKUP(H89,'得点テーブル'!$B$6:$H$133,2,0))</f>
      </c>
      <c r="J89" s="106">
        <v>32</v>
      </c>
      <c r="K89" s="189">
        <f>IF(J89=0,"",VLOOKUP(J89,'得点テーブル'!$B$6:$H$133,3,0))</f>
        <v>15</v>
      </c>
      <c r="L89" s="107"/>
      <c r="M89" s="189">
        <f>IF(L89=0,"",VLOOKUP(L89,'得点テーブル'!$B$6:$H$134,5,0))</f>
      </c>
      <c r="N89" s="109"/>
      <c r="O89" s="189">
        <f>IF(N89=0,"",VLOOKUP(N89,'得点テーブル'!$B$6:$H$133,6,0))</f>
      </c>
      <c r="P89" s="107"/>
      <c r="Q89" s="189">
        <f>IF(P89=0,"",VLOOKUP(P89,'得点テーブル'!$B$6:$H$133,7,0))</f>
      </c>
    </row>
    <row r="90" spans="1:17" ht="13.5">
      <c r="A90" s="186">
        <f t="shared" si="3"/>
        <v>82</v>
      </c>
      <c r="B90" s="186" t="str">
        <f t="shared" si="4"/>
        <v>T</v>
      </c>
      <c r="C90" s="33" t="s">
        <v>112</v>
      </c>
      <c r="D90" s="445" t="s">
        <v>27</v>
      </c>
      <c r="E90" s="186">
        <f t="shared" si="5"/>
        <v>15</v>
      </c>
      <c r="F90" s="105"/>
      <c r="G90" s="76">
        <f>IF(F90=0,"",VLOOKUP(F90,'得点テーブル'!$B$6:$H$133,2,0))</f>
      </c>
      <c r="H90" s="411"/>
      <c r="I90" s="412">
        <f>IF(H90=0,"",VLOOKUP(H90,'得点テーブル'!$B$6:$H$133,2,0))</f>
      </c>
      <c r="J90" s="106">
        <v>32</v>
      </c>
      <c r="K90" s="189">
        <f>IF(J90=0,"",VLOOKUP(J90,'得点テーブル'!$B$6:$H$133,3,0))</f>
        <v>15</v>
      </c>
      <c r="L90" s="107"/>
      <c r="M90" s="189">
        <f>IF(L90=0,"",VLOOKUP(L90,'得点テーブル'!$B$6:$H$134,5,0))</f>
      </c>
      <c r="N90" s="109"/>
      <c r="O90" s="189">
        <f>IF(N90=0,"",VLOOKUP(N90,'得点テーブル'!$B$6:$H$133,6,0))</f>
      </c>
      <c r="P90" s="107"/>
      <c r="Q90" s="189">
        <f>IF(P90=0,"",VLOOKUP(P90,'得点テーブル'!$B$6:$H$133,7,0))</f>
      </c>
    </row>
    <row r="91" spans="1:17" ht="13.5">
      <c r="A91" s="186">
        <f t="shared" si="3"/>
        <v>82</v>
      </c>
      <c r="B91" s="186" t="str">
        <f t="shared" si="4"/>
        <v>T</v>
      </c>
      <c r="C91" s="33" t="s">
        <v>113</v>
      </c>
      <c r="D91" s="445" t="s">
        <v>68</v>
      </c>
      <c r="E91" s="186">
        <f t="shared" si="5"/>
        <v>15</v>
      </c>
      <c r="F91" s="110"/>
      <c r="G91" s="76">
        <f>IF(F91=0,"",VLOOKUP(F91,'得点テーブル'!$B$6:$H$133,2,0))</f>
      </c>
      <c r="H91" s="411"/>
      <c r="I91" s="412">
        <f>IF(H91=0,"",VLOOKUP(H91,'得点テーブル'!$B$6:$H$133,2,0))</f>
      </c>
      <c r="J91" s="111">
        <v>128</v>
      </c>
      <c r="K91" s="189">
        <f>IF(J91=0,"",VLOOKUP(J91,'得点テーブル'!$B$6:$H$133,3,0))</f>
        <v>5</v>
      </c>
      <c r="L91" s="112">
        <v>128</v>
      </c>
      <c r="M91" s="189">
        <f>IF(L91=0,"",VLOOKUP(L91,'得点テーブル'!$B$6:$H$134,5,0))</f>
        <v>10</v>
      </c>
      <c r="N91" s="109"/>
      <c r="O91" s="189">
        <f>IF(N91=0,"",VLOOKUP(N91,'得点テーブル'!$B$6:$H$133,6,0))</f>
      </c>
      <c r="P91" s="112"/>
      <c r="Q91" s="189">
        <f>IF(P91=0,"",VLOOKUP(P91,'得点テーブル'!$B$6:$H$133,7,0))</f>
      </c>
    </row>
    <row r="92" spans="1:17" ht="13.5">
      <c r="A92" s="186">
        <f t="shared" si="3"/>
        <v>82</v>
      </c>
      <c r="B92" s="186" t="str">
        <f t="shared" si="4"/>
        <v>T</v>
      </c>
      <c r="C92" s="33" t="s">
        <v>867</v>
      </c>
      <c r="D92" s="445" t="s">
        <v>23</v>
      </c>
      <c r="E92" s="186">
        <f t="shared" si="5"/>
        <v>15</v>
      </c>
      <c r="F92" s="105"/>
      <c r="G92" s="76">
        <f>IF(F92=0,"",VLOOKUP(F92,'得点テーブル'!$B$6:$H$133,2,0))</f>
      </c>
      <c r="H92" s="411"/>
      <c r="I92" s="412">
        <f>IF(H92=0,"",VLOOKUP(H92,'得点テーブル'!$B$6:$H$133,2,0))</f>
      </c>
      <c r="J92" s="106"/>
      <c r="K92" s="189">
        <f>IF(J92=0,"",VLOOKUP(J92,'得点テーブル'!$B$6:$H$133,3,0))</f>
      </c>
      <c r="L92" s="107"/>
      <c r="M92" s="189">
        <f>IF(L92=0,"",VLOOKUP(L92,'得点テーブル'!$B$6:$H$134,5,0))</f>
      </c>
      <c r="N92" s="109"/>
      <c r="O92" s="189">
        <f>IF(N92=0,"",VLOOKUP(N92,'得点テーブル'!$B$6:$H$133,6,0))</f>
      </c>
      <c r="P92" s="107">
        <v>64</v>
      </c>
      <c r="Q92" s="189">
        <f>IF(P92=0,"",VLOOKUP(P92,'得点テーブル'!$B$6:$H$133,7,0))</f>
        <v>15</v>
      </c>
    </row>
    <row r="93" spans="1:17" ht="13.5">
      <c r="A93" s="186">
        <f t="shared" si="3"/>
        <v>82</v>
      </c>
      <c r="B93" s="186" t="str">
        <f t="shared" si="4"/>
        <v>T</v>
      </c>
      <c r="C93" s="77" t="s">
        <v>868</v>
      </c>
      <c r="D93" s="450" t="s">
        <v>21</v>
      </c>
      <c r="E93" s="186">
        <f t="shared" si="5"/>
        <v>15</v>
      </c>
      <c r="F93" s="105"/>
      <c r="G93" s="76">
        <f>IF(F93=0,"",VLOOKUP(F93,'得点テーブル'!$B$6:$H$133,2,0))</f>
      </c>
      <c r="H93" s="411"/>
      <c r="I93" s="412">
        <f>IF(H93=0,"",VLOOKUP(H93,'得点テーブル'!$B$6:$H$133,2,0))</f>
      </c>
      <c r="J93" s="106"/>
      <c r="K93" s="189">
        <f>IF(J93=0,"",VLOOKUP(J93,'得点テーブル'!$B$6:$H$133,3,0))</f>
      </c>
      <c r="L93" s="107"/>
      <c r="M93" s="189">
        <f>IF(L93=0,"",VLOOKUP(L93,'得点テーブル'!$B$6:$H$134,5,0))</f>
      </c>
      <c r="N93" s="109"/>
      <c r="O93" s="189">
        <f>IF(N93=0,"",VLOOKUP(N93,'得点テーブル'!$B$6:$H$133,6,0))</f>
      </c>
      <c r="P93" s="107">
        <v>64</v>
      </c>
      <c r="Q93" s="189">
        <f>IF(P93=0,"",VLOOKUP(P93,'得点テーブル'!$B$6:$H$133,7,0))</f>
        <v>15</v>
      </c>
    </row>
    <row r="94" spans="1:17" ht="13.5">
      <c r="A94" s="186">
        <f t="shared" si="3"/>
        <v>89</v>
      </c>
      <c r="B94" s="186">
        <f t="shared" si="4"/>
      </c>
      <c r="C94" s="77" t="s">
        <v>115</v>
      </c>
      <c r="D94" s="448" t="s">
        <v>81</v>
      </c>
      <c r="E94" s="186">
        <f t="shared" si="5"/>
        <v>14</v>
      </c>
      <c r="F94" s="110">
        <v>16</v>
      </c>
      <c r="G94" s="76">
        <f>IF(F94=0,"",VLOOKUP(F94,'得点テーブル'!$B$6:$H$133,2,0))</f>
        <v>6</v>
      </c>
      <c r="H94" s="411">
        <v>8</v>
      </c>
      <c r="I94" s="412">
        <f>IF(H94=0,"",VLOOKUP(H94,'得点テーブル'!$B$6:$H$133,2,0))</f>
        <v>8</v>
      </c>
      <c r="J94" s="111"/>
      <c r="K94" s="189">
        <f>IF(J94=0,"",VLOOKUP(J94,'得点テーブル'!$B$6:$H$133,3,0))</f>
      </c>
      <c r="L94" s="112"/>
      <c r="M94" s="189">
        <f>IF(L94=0,"",VLOOKUP(L94,'得点テーブル'!$B$6:$H$134,5,0))</f>
      </c>
      <c r="N94" s="109"/>
      <c r="O94" s="189">
        <f>IF(N94=0,"",VLOOKUP(N94,'得点テーブル'!$B$6:$H$133,6,0))</f>
      </c>
      <c r="P94" s="112"/>
      <c r="Q94" s="189">
        <f>IF(P94=0,"",VLOOKUP(P94,'得点テーブル'!$B$6:$H$133,7,0))</f>
      </c>
    </row>
    <row r="95" spans="1:17" ht="13.5">
      <c r="A95" s="186">
        <f t="shared" si="3"/>
        <v>89</v>
      </c>
      <c r="B95" s="186" t="str">
        <f t="shared" si="4"/>
        <v>T</v>
      </c>
      <c r="C95" s="77" t="s">
        <v>116</v>
      </c>
      <c r="D95" s="431" t="s">
        <v>31</v>
      </c>
      <c r="E95" s="186">
        <f t="shared" si="5"/>
        <v>14</v>
      </c>
      <c r="F95" s="105">
        <v>32</v>
      </c>
      <c r="G95" s="76">
        <f>IF(F95=0,"",VLOOKUP(F95,'得点テーブル'!$B$6:$H$133,2,0))</f>
        <v>4</v>
      </c>
      <c r="H95" s="411"/>
      <c r="I95" s="412">
        <f>IF(H95=0,"",VLOOKUP(H95,'得点テーブル'!$B$6:$H$133,2,0))</f>
      </c>
      <c r="J95" s="106"/>
      <c r="K95" s="189">
        <f>IF(J95=0,"",VLOOKUP(J95,'得点テーブル'!$B$6:$H$133,3,0))</f>
      </c>
      <c r="L95" s="107">
        <v>128</v>
      </c>
      <c r="M95" s="189">
        <f>IF(L95=0,"",VLOOKUP(L95,'得点テーブル'!$B$6:$H$134,5,0))</f>
        <v>10</v>
      </c>
      <c r="N95" s="109"/>
      <c r="O95" s="189">
        <f>IF(N95=0,"",VLOOKUP(N95,'得点テーブル'!$B$6:$H$133,6,0))</f>
      </c>
      <c r="P95" s="107"/>
      <c r="Q95" s="189">
        <f>IF(P95=0,"",VLOOKUP(P95,'得点テーブル'!$B$6:$H$133,7,0))</f>
      </c>
    </row>
    <row r="96" spans="1:17" ht="13.5">
      <c r="A96" s="186">
        <f t="shared" si="3"/>
        <v>91</v>
      </c>
      <c r="B96" s="186">
        <f t="shared" si="4"/>
      </c>
      <c r="C96" s="77" t="s">
        <v>117</v>
      </c>
      <c r="D96" s="448" t="s">
        <v>118</v>
      </c>
      <c r="E96" s="186">
        <f t="shared" si="5"/>
        <v>13</v>
      </c>
      <c r="F96" s="110"/>
      <c r="G96" s="76">
        <f>IF(F96=0,"",VLOOKUP(F96,'得点テーブル'!$B$6:$H$133,2,0))</f>
      </c>
      <c r="H96" s="411">
        <v>7</v>
      </c>
      <c r="I96" s="412">
        <f>IF(H96=0,"",VLOOKUP(H96,'得点テーブル'!$B$6:$H$133,2,0))</f>
        <v>8</v>
      </c>
      <c r="J96" s="111">
        <v>128</v>
      </c>
      <c r="K96" s="189">
        <f>IF(J96=0,"",VLOOKUP(J96,'得点テーブル'!$B$6:$H$133,3,0))</f>
        <v>5</v>
      </c>
      <c r="L96" s="112"/>
      <c r="M96" s="189">
        <f>IF(L96=0,"",VLOOKUP(L96,'得点テーブル'!$B$6:$H$134,5,0))</f>
      </c>
      <c r="N96" s="109"/>
      <c r="O96" s="189">
        <f>IF(N96=0,"",VLOOKUP(N96,'得点テーブル'!$B$6:$H$133,6,0))</f>
      </c>
      <c r="P96" s="112"/>
      <c r="Q96" s="189">
        <f>IF(P96=0,"",VLOOKUP(P96,'得点テーブル'!$B$6:$H$133,7,0))</f>
      </c>
    </row>
    <row r="97" spans="1:17" ht="13.5">
      <c r="A97" s="186">
        <f t="shared" si="3"/>
        <v>91</v>
      </c>
      <c r="B97" s="186" t="str">
        <f t="shared" si="4"/>
        <v>T</v>
      </c>
      <c r="C97" s="77" t="s">
        <v>119</v>
      </c>
      <c r="D97" s="431" t="s">
        <v>120</v>
      </c>
      <c r="E97" s="186">
        <f t="shared" si="5"/>
        <v>13</v>
      </c>
      <c r="F97" s="105">
        <v>32</v>
      </c>
      <c r="G97" s="76">
        <f>IF(F97=0,"",VLOOKUP(F97,'得点テーブル'!$B$6:$H$133,2,0))</f>
        <v>4</v>
      </c>
      <c r="H97" s="411">
        <v>64</v>
      </c>
      <c r="I97" s="412">
        <f>IF(H97=0,"",VLOOKUP(H97,'得点テーブル'!$B$6:$H$133,2,0))</f>
        <v>2</v>
      </c>
      <c r="J97" s="106"/>
      <c r="K97" s="189">
        <f>IF(J97=0,"",VLOOKUP(J97,'得点テーブル'!$B$6:$H$133,3,0))</f>
      </c>
      <c r="L97" s="107"/>
      <c r="M97" s="189">
        <f>IF(L97=0,"",VLOOKUP(L97,'得点テーブル'!$B$6:$H$134,5,0))</f>
      </c>
      <c r="N97" s="109"/>
      <c r="O97" s="189">
        <f>IF(N97=0,"",VLOOKUP(N97,'得点テーブル'!$B$6:$H$133,6,0))</f>
      </c>
      <c r="P97" s="107">
        <v>128</v>
      </c>
      <c r="Q97" s="189">
        <f>IF(P97=0,"",VLOOKUP(P97,'得点テーブル'!$B$6:$H$133,7,0))</f>
        <v>7</v>
      </c>
    </row>
    <row r="98" spans="1:17" ht="13.5">
      <c r="A98" s="186">
        <f t="shared" si="3"/>
        <v>91</v>
      </c>
      <c r="B98" s="186" t="str">
        <f t="shared" si="4"/>
        <v>T</v>
      </c>
      <c r="C98" s="77" t="s">
        <v>121</v>
      </c>
      <c r="D98" s="431" t="s">
        <v>122</v>
      </c>
      <c r="E98" s="186">
        <f t="shared" si="5"/>
        <v>13</v>
      </c>
      <c r="F98" s="105">
        <v>128</v>
      </c>
      <c r="G98" s="76">
        <f>IF(F98=0,"",VLOOKUP(F98,'得点テーブル'!$B$6:$H$133,2,0))</f>
        <v>1</v>
      </c>
      <c r="H98" s="411">
        <v>64</v>
      </c>
      <c r="I98" s="412">
        <f>IF(H98=0,"",VLOOKUP(H98,'得点テーブル'!$B$6:$H$133,2,0))</f>
        <v>2</v>
      </c>
      <c r="J98" s="106"/>
      <c r="K98" s="189">
        <f>IF(J98=0,"",VLOOKUP(J98,'得点テーブル'!$B$6:$H$133,3,0))</f>
      </c>
      <c r="L98" s="107">
        <v>128</v>
      </c>
      <c r="M98" s="189">
        <f>IF(L98=0,"",VLOOKUP(L98,'得点テーブル'!$B$6:$H$134,5,0))</f>
        <v>10</v>
      </c>
      <c r="N98" s="109"/>
      <c r="O98" s="189">
        <f>IF(N98=0,"",VLOOKUP(N98,'得点テーブル'!$B$6:$H$133,6,0))</f>
      </c>
      <c r="P98" s="107"/>
      <c r="Q98" s="189">
        <f>IF(P98=0,"",VLOOKUP(P98,'得点テーブル'!$B$6:$H$133,7,0))</f>
      </c>
    </row>
    <row r="99" spans="1:17" ht="13.5">
      <c r="A99" s="186">
        <f t="shared" si="3"/>
        <v>94</v>
      </c>
      <c r="B99" s="186">
        <f t="shared" si="4"/>
      </c>
      <c r="C99" s="77" t="s">
        <v>123</v>
      </c>
      <c r="D99" s="431" t="s">
        <v>34</v>
      </c>
      <c r="E99" s="186">
        <f t="shared" si="5"/>
        <v>12</v>
      </c>
      <c r="F99" s="105"/>
      <c r="G99" s="76">
        <f>IF(F99=0,"",VLOOKUP(F99,'得点テーブル'!$B$6:$H$133,2,0))</f>
      </c>
      <c r="H99" s="411">
        <v>64</v>
      </c>
      <c r="I99" s="412">
        <f>IF(H99=0,"",VLOOKUP(H99,'得点テーブル'!$B$6:$H$133,2,0))</f>
        <v>2</v>
      </c>
      <c r="J99" s="106">
        <v>128</v>
      </c>
      <c r="K99" s="189">
        <f>IF(J99=0,"",VLOOKUP(J99,'得点テーブル'!$B$6:$H$133,3,0))</f>
        <v>5</v>
      </c>
      <c r="L99" s="107">
        <v>256</v>
      </c>
      <c r="M99" s="189">
        <f>IF(L99=0,"",VLOOKUP(L99,'得点テーブル'!$B$6:$H$134,5,0))</f>
        <v>5</v>
      </c>
      <c r="N99" s="109"/>
      <c r="O99" s="189">
        <f>IF(N99=0,"",VLOOKUP(N99,'得点テーブル'!$B$6:$H$133,6,0))</f>
      </c>
      <c r="P99" s="107"/>
      <c r="Q99" s="189">
        <f>IF(P99=0,"",VLOOKUP(P99,'得点テーブル'!$B$6:$H$133,7,0))</f>
      </c>
    </row>
    <row r="100" spans="1:17" ht="13.5">
      <c r="A100" s="186">
        <f t="shared" si="3"/>
        <v>94</v>
      </c>
      <c r="B100" s="186" t="str">
        <f t="shared" si="4"/>
        <v>T</v>
      </c>
      <c r="C100" s="77" t="s">
        <v>124</v>
      </c>
      <c r="D100" s="450" t="s">
        <v>29</v>
      </c>
      <c r="E100" s="186">
        <f t="shared" si="5"/>
        <v>12</v>
      </c>
      <c r="F100" s="110"/>
      <c r="G100" s="76">
        <f>IF(F100=0,"",VLOOKUP(F100,'得点テーブル'!$B$6:$H$133,2,0))</f>
      </c>
      <c r="H100" s="411">
        <v>64</v>
      </c>
      <c r="I100" s="412">
        <f>IF(H100=0,"",VLOOKUP(H100,'得点テーブル'!$B$6:$H$133,2,0))</f>
        <v>2</v>
      </c>
      <c r="J100" s="111"/>
      <c r="K100" s="189">
        <f>IF(J100=0,"",VLOOKUP(J100,'得点テーブル'!$B$6:$H$133,3,0))</f>
      </c>
      <c r="L100" s="107">
        <v>128</v>
      </c>
      <c r="M100" s="189">
        <f>IF(L100=0,"",VLOOKUP(L100,'得点テーブル'!$B$6:$H$134,5,0))</f>
        <v>10</v>
      </c>
      <c r="N100" s="109"/>
      <c r="O100" s="189">
        <f>IF(N100=0,"",VLOOKUP(N100,'得点テーブル'!$B$6:$H$133,6,0))</f>
      </c>
      <c r="P100" s="112"/>
      <c r="Q100" s="189">
        <f>IF(P100=0,"",VLOOKUP(P100,'得点テーブル'!$B$6:$H$133,7,0))</f>
      </c>
    </row>
    <row r="101" spans="1:17" ht="13.5">
      <c r="A101" s="186">
        <f t="shared" si="3"/>
        <v>94</v>
      </c>
      <c r="B101" s="186" t="str">
        <f t="shared" si="4"/>
        <v>T</v>
      </c>
      <c r="C101" s="77" t="s">
        <v>125</v>
      </c>
      <c r="D101" s="450" t="s">
        <v>29</v>
      </c>
      <c r="E101" s="186">
        <f t="shared" si="5"/>
        <v>12</v>
      </c>
      <c r="F101" s="105"/>
      <c r="G101" s="76">
        <f>IF(F101=0,"",VLOOKUP(F101,'得点テーブル'!$B$6:$H$133,2,0))</f>
      </c>
      <c r="H101" s="411">
        <v>64</v>
      </c>
      <c r="I101" s="412">
        <f>IF(H101=0,"",VLOOKUP(H101,'得点テーブル'!$B$6:$H$133,2,0))</f>
        <v>2</v>
      </c>
      <c r="J101" s="106"/>
      <c r="K101" s="189">
        <f>IF(J101=0,"",VLOOKUP(J101,'得点テーブル'!$B$6:$H$133,3,0))</f>
      </c>
      <c r="L101" s="107">
        <v>128</v>
      </c>
      <c r="M101" s="189">
        <f>IF(L101=0,"",VLOOKUP(L101,'得点テーブル'!$B$6:$H$134,5,0))</f>
        <v>10</v>
      </c>
      <c r="N101" s="109"/>
      <c r="O101" s="189">
        <f>IF(N101=0,"",VLOOKUP(N101,'得点テーブル'!$B$6:$H$133,6,0))</f>
      </c>
      <c r="P101" s="107"/>
      <c r="Q101" s="189">
        <f>IF(P101=0,"",VLOOKUP(P101,'得点テーブル'!$B$6:$H$133,7,0))</f>
      </c>
    </row>
    <row r="102" spans="1:17" ht="13.5">
      <c r="A102" s="186">
        <f t="shared" si="3"/>
        <v>94</v>
      </c>
      <c r="B102" s="186" t="str">
        <f t="shared" si="4"/>
        <v>T</v>
      </c>
      <c r="C102" s="77" t="s">
        <v>126</v>
      </c>
      <c r="D102" s="431" t="s">
        <v>31</v>
      </c>
      <c r="E102" s="186">
        <f t="shared" si="5"/>
        <v>12</v>
      </c>
      <c r="F102" s="105">
        <v>4</v>
      </c>
      <c r="G102" s="76">
        <f>IF(F102=0,"",VLOOKUP(F102,'得点テーブル'!$B$6:$H$133,2,0))</f>
        <v>12</v>
      </c>
      <c r="H102" s="411"/>
      <c r="I102" s="412">
        <f>IF(H102=0,"",VLOOKUP(H102,'得点テーブル'!$B$6:$H$133,2,0))</f>
      </c>
      <c r="J102" s="106"/>
      <c r="K102" s="189"/>
      <c r="L102" s="107"/>
      <c r="M102" s="189">
        <f>IF(L102=0,"",VLOOKUP(L102,'得点テーブル'!$B$6:$H$134,5,0))</f>
      </c>
      <c r="N102" s="109"/>
      <c r="O102" s="189">
        <f>IF(N102=0,"",VLOOKUP(N102,'得点テーブル'!$B$6:$H$133,6,0))</f>
      </c>
      <c r="P102" s="107"/>
      <c r="Q102" s="189"/>
    </row>
    <row r="103" spans="1:17" ht="13.5">
      <c r="A103" s="186">
        <f t="shared" si="3"/>
        <v>94</v>
      </c>
      <c r="B103" s="186" t="str">
        <f t="shared" si="4"/>
        <v>T</v>
      </c>
      <c r="C103" s="77" t="s">
        <v>127</v>
      </c>
      <c r="D103" s="431" t="s">
        <v>122</v>
      </c>
      <c r="E103" s="186">
        <f t="shared" si="5"/>
        <v>12</v>
      </c>
      <c r="F103" s="105"/>
      <c r="G103" s="76">
        <f>IF(F103=0,"",VLOOKUP(F103,'得点テーブル'!$B$6:$H$133,2,0))</f>
      </c>
      <c r="H103" s="411">
        <v>64</v>
      </c>
      <c r="I103" s="412">
        <f>IF(H103=0,"",VLOOKUP(H103,'得点テーブル'!$B$6:$H$133,2,0))</f>
        <v>2</v>
      </c>
      <c r="J103" s="106"/>
      <c r="K103" s="189">
        <f>IF(J103=0,"",VLOOKUP(J103,'得点テーブル'!$B$6:$H$133,3,0))</f>
      </c>
      <c r="L103" s="107">
        <v>128</v>
      </c>
      <c r="M103" s="189">
        <f>IF(L103=0,"",VLOOKUP(L103,'得点テーブル'!$B$6:$H$134,5,0))</f>
        <v>10</v>
      </c>
      <c r="N103" s="109"/>
      <c r="O103" s="189">
        <f>IF(N103=0,"",VLOOKUP(N103,'得点テーブル'!$B$6:$H$133,6,0))</f>
      </c>
      <c r="P103" s="107"/>
      <c r="Q103" s="189">
        <f>IF(P103=0,"",VLOOKUP(P103,'得点テーブル'!$B$6:$H$133,7,0))</f>
      </c>
    </row>
    <row r="104" spans="1:17" ht="13.5">
      <c r="A104" s="186">
        <f t="shared" si="3"/>
        <v>99</v>
      </c>
      <c r="B104" s="186">
        <f t="shared" si="4"/>
      </c>
      <c r="C104" s="77" t="s">
        <v>128</v>
      </c>
      <c r="D104" s="450" t="s">
        <v>29</v>
      </c>
      <c r="E104" s="186">
        <f t="shared" si="5"/>
        <v>11</v>
      </c>
      <c r="F104" s="105"/>
      <c r="G104" s="76">
        <f>IF(F104=0,"",VLOOKUP(F104,'得点テーブル'!$B$6:$H$133,2,0))</f>
      </c>
      <c r="H104" s="411">
        <v>16</v>
      </c>
      <c r="I104" s="412">
        <f>IF(H104=0,"",VLOOKUP(H104,'得点テーブル'!$B$6:$H$133,2,0))</f>
        <v>6</v>
      </c>
      <c r="J104" s="106"/>
      <c r="K104" s="189">
        <f>IF(J104=0,"",VLOOKUP(J104,'得点テーブル'!$B$6:$H$133,3,0))</f>
      </c>
      <c r="L104" s="107">
        <v>256</v>
      </c>
      <c r="M104" s="189">
        <f>IF(L104=0,"",VLOOKUP(L104,'得点テーブル'!$B$6:$H$134,5,0))</f>
        <v>5</v>
      </c>
      <c r="N104" s="109"/>
      <c r="O104" s="189">
        <f>IF(N104=0,"",VLOOKUP(N104,'得点テーブル'!$B$6:$H$133,6,0))</f>
      </c>
      <c r="P104" s="107"/>
      <c r="Q104" s="189">
        <f>IF(P104=0,"",VLOOKUP(P104,'得点テーブル'!$B$6:$H$133,7,0))</f>
      </c>
    </row>
    <row r="105" spans="1:17" ht="13.5">
      <c r="A105" s="186">
        <f t="shared" si="3"/>
        <v>99</v>
      </c>
      <c r="B105" s="186" t="str">
        <f t="shared" si="4"/>
        <v>T</v>
      </c>
      <c r="C105" s="77" t="s">
        <v>129</v>
      </c>
      <c r="D105" s="448" t="s">
        <v>47</v>
      </c>
      <c r="E105" s="186">
        <f t="shared" si="5"/>
        <v>11</v>
      </c>
      <c r="F105" s="110">
        <v>128</v>
      </c>
      <c r="G105" s="76">
        <f>IF(F105=0,"",VLOOKUP(F105,'得点テーブル'!$B$6:$H$133,2,0))</f>
        <v>1</v>
      </c>
      <c r="H105" s="411"/>
      <c r="I105" s="412">
        <f>IF(H105=0,"",VLOOKUP(H105,'得点テーブル'!$B$6:$H$133,2,0))</f>
      </c>
      <c r="J105" s="111"/>
      <c r="K105" s="189">
        <f>IF(J105=0,"",VLOOKUP(J105,'得点テーブル'!$B$6:$H$133,3,0))</f>
      </c>
      <c r="L105" s="112">
        <v>128</v>
      </c>
      <c r="M105" s="189">
        <f>IF(L105=0,"",VLOOKUP(L105,'得点テーブル'!$B$6:$H$134,5,0))</f>
        <v>10</v>
      </c>
      <c r="N105" s="109"/>
      <c r="O105" s="189">
        <f>IF(N105=0,"",VLOOKUP(N105,'得点テーブル'!$B$6:$H$133,6,0))</f>
      </c>
      <c r="P105" s="112"/>
      <c r="Q105" s="189">
        <f>IF(P105=0,"",VLOOKUP(P105,'得点テーブル'!$B$6:$H$133,7,0))</f>
      </c>
    </row>
    <row r="106" spans="1:17" ht="13.5">
      <c r="A106" s="186">
        <f t="shared" si="3"/>
        <v>99</v>
      </c>
      <c r="B106" s="186" t="str">
        <f t="shared" si="4"/>
        <v>T</v>
      </c>
      <c r="C106" s="77" t="s">
        <v>130</v>
      </c>
      <c r="D106" s="431" t="s">
        <v>131</v>
      </c>
      <c r="E106" s="186">
        <f t="shared" si="5"/>
        <v>11</v>
      </c>
      <c r="F106" s="105">
        <v>128</v>
      </c>
      <c r="G106" s="76">
        <f>IF(F106=0,"",VLOOKUP(F106,'得点テーブル'!$B$6:$H$133,2,0))</f>
        <v>1</v>
      </c>
      <c r="H106" s="411"/>
      <c r="I106" s="412">
        <f>IF(H106=0,"",VLOOKUP(H106,'得点テーブル'!$B$6:$H$133,2,0))</f>
      </c>
      <c r="J106" s="106"/>
      <c r="K106" s="189">
        <f>IF(J106=0,"",VLOOKUP(J106,'得点テーブル'!$B$6:$H$133,3,0))</f>
      </c>
      <c r="L106" s="107">
        <v>128</v>
      </c>
      <c r="M106" s="189">
        <f>IF(L106=0,"",VLOOKUP(L106,'得点テーブル'!$B$6:$H$134,5,0))</f>
        <v>10</v>
      </c>
      <c r="N106" s="109"/>
      <c r="O106" s="189">
        <f>IF(N106=0,"",VLOOKUP(N106,'得点テーブル'!$B$6:$H$133,6,0))</f>
      </c>
      <c r="P106" s="107"/>
      <c r="Q106" s="189">
        <f>IF(P106=0,"",VLOOKUP(P106,'得点テーブル'!$B$6:$H$133,7,0))</f>
      </c>
    </row>
    <row r="107" spans="1:17" ht="13.5">
      <c r="A107" s="186">
        <f t="shared" si="3"/>
        <v>99</v>
      </c>
      <c r="B107" s="186" t="str">
        <f t="shared" si="4"/>
        <v>T</v>
      </c>
      <c r="C107" s="77" t="s">
        <v>132</v>
      </c>
      <c r="D107" s="431" t="s">
        <v>133</v>
      </c>
      <c r="E107" s="186">
        <f t="shared" si="5"/>
        <v>11</v>
      </c>
      <c r="F107" s="105">
        <v>128</v>
      </c>
      <c r="G107" s="76">
        <f>IF(F107=0,"",VLOOKUP(F107,'得点テーブル'!$B$6:$H$133,2,0))</f>
        <v>1</v>
      </c>
      <c r="H107" s="411"/>
      <c r="I107" s="412">
        <f>IF(H107=0,"",VLOOKUP(H107,'得点テーブル'!$B$6:$H$133,2,0))</f>
      </c>
      <c r="J107" s="106"/>
      <c r="K107" s="189">
        <f>IF(J107=0,"",VLOOKUP(J107,'得点テーブル'!$B$6:$H$133,3,0))</f>
      </c>
      <c r="L107" s="107">
        <v>128</v>
      </c>
      <c r="M107" s="189">
        <f>IF(L107=0,"",VLOOKUP(L107,'得点テーブル'!$B$6:$H$134,5,0))</f>
        <v>10</v>
      </c>
      <c r="N107" s="109"/>
      <c r="O107" s="189">
        <f>IF(N107=0,"",VLOOKUP(N107,'得点テーブル'!$B$6:$H$133,6,0))</f>
      </c>
      <c r="P107" s="107"/>
      <c r="Q107" s="189">
        <f>IF(P107=0,"",VLOOKUP(P107,'得点テーブル'!$B$6:$H$133,7,0))</f>
      </c>
    </row>
    <row r="108" spans="1:17" ht="13.5">
      <c r="A108" s="186">
        <f t="shared" si="3"/>
        <v>99</v>
      </c>
      <c r="B108" s="186" t="str">
        <f t="shared" si="4"/>
        <v>T</v>
      </c>
      <c r="C108" s="77" t="s">
        <v>134</v>
      </c>
      <c r="D108" s="431" t="s">
        <v>122</v>
      </c>
      <c r="E108" s="186">
        <f t="shared" si="5"/>
        <v>11</v>
      </c>
      <c r="F108" s="105">
        <v>128</v>
      </c>
      <c r="G108" s="76">
        <f>IF(F108=0,"",VLOOKUP(F108,'得点テーブル'!$B$6:$H$133,2,0))</f>
        <v>1</v>
      </c>
      <c r="H108" s="411"/>
      <c r="I108" s="412">
        <f>IF(H108=0,"",VLOOKUP(H108,'得点テーブル'!$B$6:$H$133,2,0))</f>
      </c>
      <c r="J108" s="106"/>
      <c r="K108" s="189">
        <f>IF(J108=0,"",VLOOKUP(J108,'得点テーブル'!$B$6:$H$133,3,0))</f>
      </c>
      <c r="L108" s="107">
        <v>128</v>
      </c>
      <c r="M108" s="189">
        <f>IF(L108=0,"",VLOOKUP(L108,'得点テーブル'!$B$6:$H$134,5,0))</f>
        <v>10</v>
      </c>
      <c r="N108" s="109"/>
      <c r="O108" s="189">
        <f>IF(N108=0,"",VLOOKUP(N108,'得点テーブル'!$B$6:$H$133,6,0))</f>
      </c>
      <c r="P108" s="107"/>
      <c r="Q108" s="189">
        <f>IF(P108=0,"",VLOOKUP(P108,'得点テーブル'!$B$6:$H$133,7,0))</f>
      </c>
    </row>
    <row r="109" spans="1:17" ht="13.5">
      <c r="A109" s="186">
        <f t="shared" si="3"/>
        <v>99</v>
      </c>
      <c r="B109" s="186" t="str">
        <f t="shared" si="4"/>
        <v>T</v>
      </c>
      <c r="C109" s="77" t="s">
        <v>135</v>
      </c>
      <c r="D109" s="431" t="s">
        <v>136</v>
      </c>
      <c r="E109" s="186">
        <f t="shared" si="5"/>
        <v>11</v>
      </c>
      <c r="F109" s="105">
        <v>128</v>
      </c>
      <c r="G109" s="76">
        <f>IF(F109=0,"",VLOOKUP(F109,'得点テーブル'!$B$6:$H$133,2,0))</f>
        <v>1</v>
      </c>
      <c r="H109" s="411"/>
      <c r="I109" s="412">
        <f>IF(H109=0,"",VLOOKUP(H109,'得点テーブル'!$B$6:$H$133,2,0))</f>
      </c>
      <c r="J109" s="106"/>
      <c r="K109" s="189">
        <f>IF(J109=0,"",VLOOKUP(J109,'得点テーブル'!$B$6:$H$133,3,0))</f>
      </c>
      <c r="L109" s="107">
        <v>128</v>
      </c>
      <c r="M109" s="189">
        <f>IF(L109=0,"",VLOOKUP(L109,'得点テーブル'!$B$6:$H$134,5,0))</f>
        <v>10</v>
      </c>
      <c r="N109" s="109"/>
      <c r="O109" s="189">
        <f>IF(N109=0,"",VLOOKUP(N109,'得点テーブル'!$B$6:$H$133,6,0))</f>
      </c>
      <c r="P109" s="107"/>
      <c r="Q109" s="189">
        <f>IF(P109=0,"",VLOOKUP(P109,'得点テーブル'!$B$6:$H$133,7,0))</f>
      </c>
    </row>
    <row r="110" spans="1:17" ht="13.5">
      <c r="A110" s="186">
        <f t="shared" si="3"/>
        <v>105</v>
      </c>
      <c r="B110" s="186">
        <f t="shared" si="4"/>
      </c>
      <c r="C110" s="77" t="s">
        <v>137</v>
      </c>
      <c r="D110" s="431" t="s">
        <v>96</v>
      </c>
      <c r="E110" s="186">
        <f t="shared" si="5"/>
        <v>10</v>
      </c>
      <c r="F110" s="110"/>
      <c r="G110" s="76">
        <f>IF(F110=0,"",VLOOKUP(F110,'得点テーブル'!$B$6:$H$133,2,0))</f>
      </c>
      <c r="H110" s="411"/>
      <c r="I110" s="412">
        <f>IF(H110=0,"",VLOOKUP(H110,'得点テーブル'!$B$6:$H$133,2,0))</f>
      </c>
      <c r="J110" s="111"/>
      <c r="K110" s="189">
        <f>IF(J110=0,"",VLOOKUP(J110,'得点テーブル'!$B$6:$H$133,3,0))</f>
      </c>
      <c r="L110" s="112">
        <v>128</v>
      </c>
      <c r="M110" s="189">
        <f>IF(L110=0,"",VLOOKUP(L110,'得点テーブル'!$B$6:$H$134,5,0))</f>
        <v>10</v>
      </c>
      <c r="N110" s="109"/>
      <c r="O110" s="189">
        <f>IF(N110=0,"",VLOOKUP(N110,'得点テーブル'!$B$6:$H$133,6,0))</f>
      </c>
      <c r="P110" s="112"/>
      <c r="Q110" s="189">
        <f>IF(P110=0,"",VLOOKUP(P110,'得点テーブル'!$B$6:$H$133,7,0))</f>
      </c>
    </row>
    <row r="111" spans="1:17" ht="13.5">
      <c r="A111" s="186">
        <f t="shared" si="3"/>
        <v>105</v>
      </c>
      <c r="B111" s="186" t="str">
        <f t="shared" si="4"/>
        <v>T</v>
      </c>
      <c r="C111" s="77" t="s">
        <v>138</v>
      </c>
      <c r="D111" s="431" t="s">
        <v>139</v>
      </c>
      <c r="E111" s="186">
        <f t="shared" si="5"/>
        <v>10</v>
      </c>
      <c r="F111" s="105"/>
      <c r="G111" s="76">
        <f>IF(F111=0,"",VLOOKUP(F111,'得点テーブル'!$B$6:$H$133,2,0))</f>
      </c>
      <c r="H111" s="411"/>
      <c r="I111" s="412">
        <f>IF(H111=0,"",VLOOKUP(H111,'得点テーブル'!$B$6:$H$133,2,0))</f>
      </c>
      <c r="J111" s="106">
        <v>64</v>
      </c>
      <c r="K111" s="189">
        <f>IF(J111=0,"",VLOOKUP(J111,'得点テーブル'!$B$6:$H$133,3,0))</f>
        <v>10</v>
      </c>
      <c r="L111" s="107"/>
      <c r="M111" s="189">
        <f>IF(L111=0,"",VLOOKUP(L111,'得点テーブル'!$B$6:$H$134,5,0))</f>
      </c>
      <c r="N111" s="109"/>
      <c r="O111" s="189">
        <f>IF(N111=0,"",VLOOKUP(N111,'得点テーブル'!$B$6:$H$133,6,0))</f>
      </c>
      <c r="P111" s="107"/>
      <c r="Q111" s="189">
        <f>IF(P111=0,"",VLOOKUP(P111,'得点テーブル'!$B$6:$H$133,7,0))</f>
      </c>
    </row>
    <row r="112" spans="1:17" ht="13.5">
      <c r="A112" s="186">
        <f t="shared" si="3"/>
        <v>105</v>
      </c>
      <c r="B112" s="186" t="str">
        <f t="shared" si="4"/>
        <v>T</v>
      </c>
      <c r="C112" s="77" t="s">
        <v>140</v>
      </c>
      <c r="D112" s="431" t="s">
        <v>47</v>
      </c>
      <c r="E112" s="186">
        <f t="shared" si="5"/>
        <v>10</v>
      </c>
      <c r="F112" s="105"/>
      <c r="G112" s="76">
        <f>IF(F112=0,"",VLOOKUP(F112,'得点テーブル'!$B$6:$H$133,2,0))</f>
      </c>
      <c r="H112" s="411"/>
      <c r="I112" s="412">
        <f>IF(H112=0,"",VLOOKUP(H112,'得点テーブル'!$B$6:$H$133,2,0))</f>
      </c>
      <c r="J112" s="106">
        <v>128</v>
      </c>
      <c r="K112" s="189">
        <f>IF(J112=0,"",VLOOKUP(J112,'得点テーブル'!$B$6:$H$133,3,0))</f>
        <v>5</v>
      </c>
      <c r="L112" s="107">
        <v>256</v>
      </c>
      <c r="M112" s="189">
        <f>IF(L112=0,"",VLOOKUP(L112,'得点テーブル'!$B$6:$H$134,5,0))</f>
        <v>5</v>
      </c>
      <c r="N112" s="109"/>
      <c r="O112" s="189">
        <f>IF(N112=0,"",VLOOKUP(N112,'得点テーブル'!$B$6:$H$133,6,0))</f>
      </c>
      <c r="P112" s="107"/>
      <c r="Q112" s="189">
        <f>IF(P112=0,"",VLOOKUP(P112,'得点テーブル'!$B$6:$H$133,7,0))</f>
      </c>
    </row>
    <row r="113" spans="1:17" ht="13.5">
      <c r="A113" s="186">
        <f t="shared" si="3"/>
        <v>105</v>
      </c>
      <c r="B113" s="186" t="str">
        <f t="shared" si="4"/>
        <v>T</v>
      </c>
      <c r="C113" s="77" t="s">
        <v>141</v>
      </c>
      <c r="D113" s="431" t="s">
        <v>68</v>
      </c>
      <c r="E113" s="186">
        <f t="shared" si="5"/>
        <v>10</v>
      </c>
      <c r="F113" s="105"/>
      <c r="G113" s="76">
        <f>IF(F113=0,"",VLOOKUP(F113,'得点テーブル'!$B$6:$H$133,2,0))</f>
      </c>
      <c r="H113" s="411"/>
      <c r="I113" s="412">
        <f>IF(H113=0,"",VLOOKUP(H113,'得点テーブル'!$B$6:$H$133,2,0))</f>
      </c>
      <c r="J113" s="106">
        <v>128</v>
      </c>
      <c r="K113" s="189">
        <f>IF(J113=0,"",VLOOKUP(J113,'得点テーブル'!$B$6:$H$133,3,0))</f>
        <v>5</v>
      </c>
      <c r="L113" s="107">
        <v>256</v>
      </c>
      <c r="M113" s="189">
        <f>IF(L113=0,"",VLOOKUP(L113,'得点テーブル'!$B$6:$H$134,5,0))</f>
        <v>5</v>
      </c>
      <c r="N113" s="109"/>
      <c r="O113" s="189">
        <f>IF(N113=0,"",VLOOKUP(N113,'得点テーブル'!$B$6:$H$133,6,0))</f>
      </c>
      <c r="P113" s="107"/>
      <c r="Q113" s="189">
        <f>IF(P113=0,"",VLOOKUP(P113,'得点テーブル'!$B$6:$H$133,7,0))</f>
      </c>
    </row>
    <row r="114" spans="1:17" ht="13.5">
      <c r="A114" s="186">
        <f t="shared" si="3"/>
        <v>105</v>
      </c>
      <c r="B114" s="186" t="str">
        <f t="shared" si="4"/>
        <v>T</v>
      </c>
      <c r="C114" s="77" t="s">
        <v>869</v>
      </c>
      <c r="D114" s="445" t="s">
        <v>143</v>
      </c>
      <c r="E114" s="186">
        <f t="shared" si="5"/>
        <v>10</v>
      </c>
      <c r="F114" s="105"/>
      <c r="G114" s="76">
        <f>IF(F114=0,"",VLOOKUP(F114,'得点テーブル'!$B$6:$H$133,2,0))</f>
      </c>
      <c r="H114" s="411"/>
      <c r="I114" s="412">
        <f>IF(H114=0,"",VLOOKUP(H114,'得点テーブル'!$B$6:$H$133,2,0))</f>
      </c>
      <c r="J114" s="106"/>
      <c r="K114" s="189">
        <f>IF(J114=0,"",VLOOKUP(J114,'得点テーブル'!$B$6:$H$133,3,0))</f>
      </c>
      <c r="L114" s="107"/>
      <c r="M114" s="189">
        <f>IF(L114=0,"",VLOOKUP(L114,'得点テーブル'!$B$6:$H$134,5,0))</f>
      </c>
      <c r="N114" s="109">
        <v>32</v>
      </c>
      <c r="O114" s="189">
        <f>IF(N114=0,"",VLOOKUP(N114,'得点テーブル'!$B$6:$H$133,6,0))</f>
        <v>10</v>
      </c>
      <c r="P114" s="107"/>
      <c r="Q114" s="189">
        <f>IF(P114=0,"",VLOOKUP(P114,'得点テーブル'!$B$6:$H$133,7,0))</f>
      </c>
    </row>
    <row r="115" spans="1:17" ht="13.5">
      <c r="A115" s="186">
        <f t="shared" si="3"/>
        <v>105</v>
      </c>
      <c r="B115" s="186" t="str">
        <f t="shared" si="4"/>
        <v>T</v>
      </c>
      <c r="C115" s="77" t="s">
        <v>144</v>
      </c>
      <c r="D115" s="445" t="s">
        <v>145</v>
      </c>
      <c r="E115" s="186">
        <f t="shared" si="5"/>
        <v>10</v>
      </c>
      <c r="F115" s="105">
        <v>128</v>
      </c>
      <c r="G115" s="76">
        <f>IF(F115=0,"",VLOOKUP(F115,'得点テーブル'!$B$6:$H$133,2,0))</f>
        <v>1</v>
      </c>
      <c r="H115" s="411">
        <v>64</v>
      </c>
      <c r="I115" s="412">
        <f>IF(H115=0,"",VLOOKUP(H115,'得点テーブル'!$B$6:$H$133,2,0))</f>
        <v>2</v>
      </c>
      <c r="J115" s="106"/>
      <c r="K115" s="189">
        <f>IF(J115=0,"",VLOOKUP(J115,'得点テーブル'!$B$6:$H$133,3,0))</f>
      </c>
      <c r="L115" s="107"/>
      <c r="M115" s="189">
        <f>IF(L115=0,"",VLOOKUP(L115,'得点テーブル'!$B$6:$H$134,5,0))</f>
      </c>
      <c r="N115" s="109"/>
      <c r="O115" s="189">
        <f>IF(N115=0,"",VLOOKUP(N115,'得点テーブル'!$B$6:$H$133,6,0))</f>
      </c>
      <c r="P115" s="107">
        <v>128</v>
      </c>
      <c r="Q115" s="189">
        <f>IF(P115=0,"",VLOOKUP(P115,'得点テーブル'!$B$6:$H$133,7,0))</f>
        <v>7</v>
      </c>
    </row>
    <row r="116" spans="1:17" ht="13.5">
      <c r="A116" s="186">
        <f t="shared" si="3"/>
        <v>105</v>
      </c>
      <c r="B116" s="186" t="str">
        <f t="shared" si="4"/>
        <v>T</v>
      </c>
      <c r="C116" s="77" t="s">
        <v>870</v>
      </c>
      <c r="D116" s="447" t="s">
        <v>146</v>
      </c>
      <c r="E116" s="186">
        <f t="shared" si="5"/>
        <v>10</v>
      </c>
      <c r="F116" s="110"/>
      <c r="G116" s="76">
        <f>IF(F116=0,"",VLOOKUP(F116,'得点テーブル'!$B$6:$H$133,2,0))</f>
      </c>
      <c r="H116" s="411"/>
      <c r="I116" s="412">
        <f>IF(H116=0,"",VLOOKUP(H116,'得点テーブル'!$B$6:$H$133,2,0))</f>
      </c>
      <c r="J116" s="111"/>
      <c r="K116" s="189">
        <f>IF(J116=0,"",VLOOKUP(J116,'得点テーブル'!$B$6:$H$133,3,0))</f>
      </c>
      <c r="L116" s="112">
        <v>128</v>
      </c>
      <c r="M116" s="189">
        <f>IF(L116=0,"",VLOOKUP(L116,'得点テーブル'!$B$6:$H$134,5,0))</f>
        <v>10</v>
      </c>
      <c r="N116" s="109"/>
      <c r="O116" s="189">
        <f>IF(N116=0,"",VLOOKUP(N116,'得点テーブル'!$B$6:$H$133,6,0))</f>
      </c>
      <c r="P116" s="112"/>
      <c r="Q116" s="189">
        <f>IF(P116=0,"",VLOOKUP(P116,'得点テーブル'!$B$6:$H$133,7,0))</f>
      </c>
    </row>
    <row r="117" spans="1:17" ht="13.5">
      <c r="A117" s="186">
        <f t="shared" si="3"/>
        <v>105</v>
      </c>
      <c r="B117" s="186" t="str">
        <f t="shared" si="4"/>
        <v>T</v>
      </c>
      <c r="C117" s="77" t="s">
        <v>147</v>
      </c>
      <c r="D117" s="445" t="s">
        <v>47</v>
      </c>
      <c r="E117" s="186">
        <f t="shared" si="5"/>
        <v>10</v>
      </c>
      <c r="F117" s="105"/>
      <c r="G117" s="76">
        <f>IF(F117=0,"",VLOOKUP(F117,'得点テーブル'!$B$6:$H$133,2,0))</f>
      </c>
      <c r="H117" s="411"/>
      <c r="I117" s="412">
        <f>IF(H117=0,"",VLOOKUP(H117,'得点テーブル'!$B$6:$H$133,2,0))</f>
      </c>
      <c r="J117" s="106">
        <v>64</v>
      </c>
      <c r="K117" s="189">
        <f>IF(J117=0,"",VLOOKUP(J117,'得点テーブル'!$B$6:$H$133,3,0))</f>
        <v>10</v>
      </c>
      <c r="L117" s="107"/>
      <c r="M117" s="189">
        <f>IF(L117=0,"",VLOOKUP(L117,'得点テーブル'!$B$6:$H$134,5,0))</f>
      </c>
      <c r="N117" s="109"/>
      <c r="O117" s="189">
        <f>IF(N117=0,"",VLOOKUP(N117,'得点テーブル'!$B$6:$H$133,6,0))</f>
      </c>
      <c r="P117" s="107"/>
      <c r="Q117" s="189">
        <f>IF(P117=0,"",VLOOKUP(P117,'得点テーブル'!$B$6:$H$133,7,0))</f>
      </c>
    </row>
    <row r="118" spans="1:17" ht="13.5">
      <c r="A118" s="186">
        <f t="shared" si="3"/>
        <v>105</v>
      </c>
      <c r="B118" s="186" t="str">
        <f t="shared" si="4"/>
        <v>T</v>
      </c>
      <c r="C118" s="77" t="s">
        <v>871</v>
      </c>
      <c r="D118" s="448" t="s">
        <v>148</v>
      </c>
      <c r="E118" s="186">
        <f t="shared" si="5"/>
        <v>10</v>
      </c>
      <c r="F118" s="110"/>
      <c r="G118" s="76">
        <f>IF(F118=0,"",VLOOKUP(F118,'得点テーブル'!$B$6:$H$133,2,0))</f>
      </c>
      <c r="H118" s="411"/>
      <c r="I118" s="412">
        <f>IF(H118=0,"",VLOOKUP(H118,'得点テーブル'!$B$6:$H$133,2,0))</f>
      </c>
      <c r="J118" s="111"/>
      <c r="K118" s="189">
        <f>IF(J118=0,"",VLOOKUP(J118,'得点テーブル'!$B$6:$H$133,3,0))</f>
      </c>
      <c r="L118" s="112">
        <v>128</v>
      </c>
      <c r="M118" s="189">
        <f>IF(L118=0,"",VLOOKUP(L118,'得点テーブル'!$B$6:$H$134,5,0))</f>
        <v>10</v>
      </c>
      <c r="N118" s="109"/>
      <c r="O118" s="189">
        <f>IF(N118=0,"",VLOOKUP(N118,'得点テーブル'!$B$6:$H$133,6,0))</f>
      </c>
      <c r="P118" s="112"/>
      <c r="Q118" s="189">
        <f>IF(P118=0,"",VLOOKUP(P118,'得点テーブル'!$B$6:$H$133,7,0))</f>
      </c>
    </row>
    <row r="119" spans="1:17" ht="13.5">
      <c r="A119" s="186">
        <f t="shared" si="3"/>
        <v>105</v>
      </c>
      <c r="B119" s="186" t="str">
        <f t="shared" si="4"/>
        <v>T</v>
      </c>
      <c r="C119" s="77" t="s">
        <v>872</v>
      </c>
      <c r="D119" s="448" t="s">
        <v>149</v>
      </c>
      <c r="E119" s="186">
        <f t="shared" si="5"/>
        <v>10</v>
      </c>
      <c r="F119" s="110"/>
      <c r="G119" s="76">
        <f>IF(F119=0,"",VLOOKUP(F119,'得点テーブル'!$B$6:$H$133,2,0))</f>
      </c>
      <c r="H119" s="411"/>
      <c r="I119" s="412">
        <f>IF(H119=0,"",VLOOKUP(H119,'得点テーブル'!$B$6:$H$133,2,0))</f>
      </c>
      <c r="J119" s="111"/>
      <c r="K119" s="189">
        <f>IF(J119=0,"",VLOOKUP(J119,'得点テーブル'!$B$6:$H$133,3,0))</f>
      </c>
      <c r="L119" s="112">
        <v>128</v>
      </c>
      <c r="M119" s="189">
        <f>IF(L119=0,"",VLOOKUP(L119,'得点テーブル'!$B$6:$H$134,5,0))</f>
        <v>10</v>
      </c>
      <c r="N119" s="109"/>
      <c r="O119" s="189">
        <f>IF(N119=0,"",VLOOKUP(N119,'得点テーブル'!$B$6:$H$133,6,0))</f>
      </c>
      <c r="P119" s="112"/>
      <c r="Q119" s="189">
        <f>IF(P119=0,"",VLOOKUP(P119,'得点テーブル'!$B$6:$H$133,7,0))</f>
      </c>
    </row>
    <row r="120" spans="1:17" ht="13.5">
      <c r="A120" s="186">
        <f t="shared" si="3"/>
        <v>105</v>
      </c>
      <c r="B120" s="186" t="str">
        <f t="shared" si="4"/>
        <v>T</v>
      </c>
      <c r="C120" s="77" t="s">
        <v>150</v>
      </c>
      <c r="D120" s="448" t="s">
        <v>38</v>
      </c>
      <c r="E120" s="186">
        <f t="shared" si="5"/>
        <v>10</v>
      </c>
      <c r="F120" s="110"/>
      <c r="G120" s="76">
        <f>IF(F120=0,"",VLOOKUP(F120,'得点テーブル'!$B$6:$H$133,2,0))</f>
      </c>
      <c r="H120" s="411"/>
      <c r="I120" s="412">
        <f>IF(H120=0,"",VLOOKUP(H120,'得点テーブル'!$B$6:$H$133,2,0))</f>
      </c>
      <c r="J120" s="111"/>
      <c r="K120" s="189">
        <f>IF(J120=0,"",VLOOKUP(J120,'得点テーブル'!$B$6:$H$133,3,0))</f>
      </c>
      <c r="L120" s="112">
        <v>128</v>
      </c>
      <c r="M120" s="189">
        <f>IF(L120=0,"",VLOOKUP(L120,'得点テーブル'!$B$6:$H$134,5,0))</f>
        <v>10</v>
      </c>
      <c r="N120" s="109"/>
      <c r="O120" s="189">
        <f>IF(N120=0,"",VLOOKUP(N120,'得点テーブル'!$B$6:$H$133,6,0))</f>
      </c>
      <c r="P120" s="112"/>
      <c r="Q120" s="189">
        <f>IF(P120=0,"",VLOOKUP(P120,'得点テーブル'!$B$6:$H$133,7,0))</f>
      </c>
    </row>
    <row r="121" spans="1:17" ht="13.5">
      <c r="A121" s="186">
        <f t="shared" si="3"/>
        <v>105</v>
      </c>
      <c r="B121" s="186" t="str">
        <f t="shared" si="4"/>
        <v>T</v>
      </c>
      <c r="C121" s="77" t="s">
        <v>151</v>
      </c>
      <c r="D121" s="431" t="s">
        <v>152</v>
      </c>
      <c r="E121" s="186">
        <f t="shared" si="5"/>
        <v>10</v>
      </c>
      <c r="F121" s="105"/>
      <c r="G121" s="76">
        <f>IF(F121=0,"",VLOOKUP(F121,'得点テーブル'!$B$6:$H$133,2,0))</f>
      </c>
      <c r="H121" s="411"/>
      <c r="I121" s="412">
        <f>IF(H121=0,"",VLOOKUP(H121,'得点テーブル'!$B$6:$H$133,2,0))</f>
      </c>
      <c r="J121" s="106">
        <v>64</v>
      </c>
      <c r="K121" s="189">
        <f>IF(J121=0,"",VLOOKUP(J121,'得点テーブル'!$B$6:$H$133,3,0))</f>
        <v>10</v>
      </c>
      <c r="L121" s="107"/>
      <c r="M121" s="189">
        <f>IF(L121=0,"",VLOOKUP(L121,'得点テーブル'!$B$6:$H$134,5,0))</f>
      </c>
      <c r="N121" s="109"/>
      <c r="O121" s="189">
        <f>IF(N121=0,"",VLOOKUP(N121,'得点テーブル'!$B$6:$H$133,6,0))</f>
      </c>
      <c r="P121" s="107"/>
      <c r="Q121" s="189">
        <f>IF(P121=0,"",VLOOKUP(P121,'得点テーブル'!$B$6:$H$133,7,0))</f>
      </c>
    </row>
    <row r="122" spans="1:17" ht="13.5">
      <c r="A122" s="186">
        <f t="shared" si="3"/>
        <v>105</v>
      </c>
      <c r="B122" s="186" t="str">
        <f t="shared" si="4"/>
        <v>T</v>
      </c>
      <c r="C122" s="77" t="s">
        <v>153</v>
      </c>
      <c r="D122" s="431" t="s">
        <v>25</v>
      </c>
      <c r="E122" s="186">
        <f t="shared" si="5"/>
        <v>10</v>
      </c>
      <c r="F122" s="105"/>
      <c r="G122" s="76">
        <f>IF(F122=0,"",VLOOKUP(F122,'得点テーブル'!$B$6:$H$133,2,0))</f>
      </c>
      <c r="H122" s="411"/>
      <c r="I122" s="412">
        <f>IF(H122=0,"",VLOOKUP(H122,'得点テーブル'!$B$6:$H$133,2,0))</f>
      </c>
      <c r="J122" s="106">
        <v>64</v>
      </c>
      <c r="K122" s="189">
        <f>IF(J122=0,"",VLOOKUP(J122,'得点テーブル'!$B$6:$H$133,3,0))</f>
        <v>10</v>
      </c>
      <c r="L122" s="107"/>
      <c r="M122" s="189">
        <f>IF(L122=0,"",VLOOKUP(L122,'得点テーブル'!$B$6:$H$134,5,0))</f>
      </c>
      <c r="N122" s="109"/>
      <c r="O122" s="189">
        <f>IF(N122=0,"",VLOOKUP(N122,'得点テーブル'!$B$6:$H$133,6,0))</f>
      </c>
      <c r="P122" s="107"/>
      <c r="Q122" s="189">
        <f>IF(P122=0,"",VLOOKUP(P122,'得点テーブル'!$B$6:$H$133,7,0))</f>
      </c>
    </row>
    <row r="123" spans="1:17" ht="13.5">
      <c r="A123" s="186">
        <f t="shared" si="3"/>
        <v>105</v>
      </c>
      <c r="B123" s="186" t="str">
        <f t="shared" si="4"/>
        <v>T</v>
      </c>
      <c r="C123" s="77" t="s">
        <v>154</v>
      </c>
      <c r="D123" s="431" t="s">
        <v>16</v>
      </c>
      <c r="E123" s="186">
        <f t="shared" si="5"/>
        <v>10</v>
      </c>
      <c r="F123" s="105"/>
      <c r="G123" s="76">
        <f>IF(F123=0,"",VLOOKUP(F123,'得点テーブル'!$B$6:$H$133,2,0))</f>
      </c>
      <c r="H123" s="411"/>
      <c r="I123" s="412">
        <f>IF(H123=0,"",VLOOKUP(H123,'得点テーブル'!$B$6:$H$133,2,0))</f>
      </c>
      <c r="J123" s="106"/>
      <c r="K123" s="189">
        <f>IF(J123=0,"",VLOOKUP(J123,'得点テーブル'!$B$6:$H$133,3,0))</f>
      </c>
      <c r="L123" s="107">
        <v>128</v>
      </c>
      <c r="M123" s="189">
        <f>IF(L123=0,"",VLOOKUP(L123,'得点テーブル'!$B$6:$H$134,5,0))</f>
        <v>10</v>
      </c>
      <c r="N123" s="109"/>
      <c r="O123" s="189">
        <f>IF(N123=0,"",VLOOKUP(N123,'得点テーブル'!$B$6:$H$133,6,0))</f>
      </c>
      <c r="P123" s="107"/>
      <c r="Q123" s="189">
        <f>IF(P123=0,"",VLOOKUP(P123,'得点テーブル'!$B$6:$H$133,7,0))</f>
      </c>
    </row>
    <row r="124" spans="1:17" ht="13.5">
      <c r="A124" s="186">
        <f t="shared" si="3"/>
        <v>105</v>
      </c>
      <c r="B124" s="186" t="str">
        <f t="shared" si="4"/>
        <v>T</v>
      </c>
      <c r="C124" s="77" t="s">
        <v>873</v>
      </c>
      <c r="D124" s="431" t="s">
        <v>44</v>
      </c>
      <c r="E124" s="186">
        <f t="shared" si="5"/>
        <v>10</v>
      </c>
      <c r="F124" s="105"/>
      <c r="G124" s="76">
        <f>IF(F124=0,"",VLOOKUP(F124,'得点テーブル'!$B$6:$H$133,2,0))</f>
      </c>
      <c r="H124" s="411"/>
      <c r="I124" s="412">
        <f>IF(H124=0,"",VLOOKUP(H124,'得点テーブル'!$B$6:$H$133,2,0))</f>
      </c>
      <c r="J124" s="106"/>
      <c r="K124" s="189">
        <f>IF(J124=0,"",VLOOKUP(J124,'得点テーブル'!$B$6:$H$133,3,0))</f>
      </c>
      <c r="L124" s="107">
        <v>128</v>
      </c>
      <c r="M124" s="189">
        <f>IF(L124=0,"",VLOOKUP(L124,'得点テーブル'!$B$6:$H$134,5,0))</f>
        <v>10</v>
      </c>
      <c r="N124" s="109"/>
      <c r="O124" s="189">
        <f>IF(N124=0,"",VLOOKUP(N124,'得点テーブル'!$B$6:$H$133,6,0))</f>
      </c>
      <c r="P124" s="107"/>
      <c r="Q124" s="189">
        <f>IF(P124=0,"",VLOOKUP(P124,'得点テーブル'!$B$6:$H$133,7,0))</f>
      </c>
    </row>
    <row r="125" spans="1:17" ht="13.5">
      <c r="A125" s="186">
        <f t="shared" si="3"/>
        <v>105</v>
      </c>
      <c r="B125" s="186" t="str">
        <f t="shared" si="4"/>
        <v>T</v>
      </c>
      <c r="C125" s="77" t="s">
        <v>155</v>
      </c>
      <c r="D125" s="431" t="s">
        <v>156</v>
      </c>
      <c r="E125" s="186">
        <f t="shared" si="5"/>
        <v>10</v>
      </c>
      <c r="F125" s="110"/>
      <c r="G125" s="76">
        <f>IF(F125=0,"",VLOOKUP(F125,'得点テーブル'!$B$6:$H$133,2,0))</f>
      </c>
      <c r="H125" s="411"/>
      <c r="I125" s="412">
        <f>IF(H125=0,"",VLOOKUP(H125,'得点テーブル'!$B$6:$H$133,2,0))</f>
      </c>
      <c r="J125" s="111"/>
      <c r="K125" s="189">
        <f>IF(J125=0,"",VLOOKUP(J125,'得点テーブル'!$B$6:$H$133,3,0))</f>
      </c>
      <c r="L125" s="112">
        <v>128</v>
      </c>
      <c r="M125" s="189">
        <f>IF(L125=0,"",VLOOKUP(L125,'得点テーブル'!$B$6:$H$134,5,0))</f>
        <v>10</v>
      </c>
      <c r="N125" s="109"/>
      <c r="O125" s="189">
        <f>IF(N125=0,"",VLOOKUP(N125,'得点テーブル'!$B$6:$H$133,6,0))</f>
      </c>
      <c r="P125" s="112"/>
      <c r="Q125" s="189">
        <f>IF(P125=0,"",VLOOKUP(P125,'得点テーブル'!$B$6:$H$133,7,0))</f>
      </c>
    </row>
    <row r="126" spans="1:17" ht="13.5">
      <c r="A126" s="186">
        <f t="shared" si="3"/>
        <v>105</v>
      </c>
      <c r="B126" s="186" t="str">
        <f t="shared" si="4"/>
        <v>T</v>
      </c>
      <c r="C126" s="77" t="s">
        <v>157</v>
      </c>
      <c r="D126" s="448" t="s">
        <v>131</v>
      </c>
      <c r="E126" s="186">
        <f t="shared" si="5"/>
        <v>10</v>
      </c>
      <c r="F126" s="110"/>
      <c r="G126" s="76">
        <f>IF(F126=0,"",VLOOKUP(F126,'得点テーブル'!$B$6:$H$133,2,0))</f>
      </c>
      <c r="H126" s="411"/>
      <c r="I126" s="412">
        <f>IF(H126=0,"",VLOOKUP(H126,'得点テーブル'!$B$6:$H$133,2,0))</f>
      </c>
      <c r="J126" s="111"/>
      <c r="K126" s="189">
        <f>IF(J126=0,"",VLOOKUP(J126,'得点テーブル'!$B$6:$H$133,3,0))</f>
      </c>
      <c r="L126" s="112">
        <v>128</v>
      </c>
      <c r="M126" s="189">
        <f>IF(L126=0,"",VLOOKUP(L126,'得点テーブル'!$B$6:$H$134,5,0))</f>
        <v>10</v>
      </c>
      <c r="N126" s="109"/>
      <c r="O126" s="189">
        <f>IF(N126=0,"",VLOOKUP(N126,'得点テーブル'!$B$6:$H$133,6,0))</f>
      </c>
      <c r="P126" s="112"/>
      <c r="Q126" s="189">
        <f>IF(P126=0,"",VLOOKUP(P126,'得点テーブル'!$B$6:$H$133,7,0))</f>
      </c>
    </row>
    <row r="127" spans="1:17" ht="13.5">
      <c r="A127" s="186">
        <f t="shared" si="3"/>
        <v>105</v>
      </c>
      <c r="B127" s="186" t="str">
        <f t="shared" si="4"/>
        <v>T</v>
      </c>
      <c r="C127" s="77" t="s">
        <v>874</v>
      </c>
      <c r="D127" s="448" t="s">
        <v>159</v>
      </c>
      <c r="E127" s="186">
        <f t="shared" si="5"/>
        <v>10</v>
      </c>
      <c r="F127" s="110"/>
      <c r="G127" s="76">
        <f>IF(F127=0,"",VLOOKUP(F127,'得点テーブル'!$B$6:$H$133,2,0))</f>
      </c>
      <c r="H127" s="411"/>
      <c r="I127" s="412">
        <f>IF(H127=0,"",VLOOKUP(H127,'得点テーブル'!$B$6:$H$133,2,0))</f>
      </c>
      <c r="J127" s="111"/>
      <c r="K127" s="189">
        <f>IF(J127=0,"",VLOOKUP(J127,'得点テーブル'!$B$6:$H$133,3,0))</f>
      </c>
      <c r="L127" s="112">
        <v>128</v>
      </c>
      <c r="M127" s="189">
        <f>IF(L127=0,"",VLOOKUP(L127,'得点テーブル'!$B$6:$H$134,5,0))</f>
        <v>10</v>
      </c>
      <c r="N127" s="109"/>
      <c r="O127" s="189">
        <f>IF(N127=0,"",VLOOKUP(N127,'得点テーブル'!$B$6:$H$133,6,0))</f>
      </c>
      <c r="P127" s="112"/>
      <c r="Q127" s="189">
        <f>IF(P127=0,"",VLOOKUP(P127,'得点テーブル'!$B$6:$H$133,7,0))</f>
      </c>
    </row>
    <row r="128" spans="1:17" ht="13.5">
      <c r="A128" s="186">
        <f t="shared" si="3"/>
        <v>105</v>
      </c>
      <c r="B128" s="186" t="str">
        <f t="shared" si="4"/>
        <v>T</v>
      </c>
      <c r="C128" s="77" t="s">
        <v>875</v>
      </c>
      <c r="D128" s="448" t="s">
        <v>93</v>
      </c>
      <c r="E128" s="186">
        <f t="shared" si="5"/>
        <v>10</v>
      </c>
      <c r="F128" s="110"/>
      <c r="G128" s="76">
        <f>IF(F128=0,"",VLOOKUP(F128,'得点テーブル'!$B$6:$H$133,2,0))</f>
      </c>
      <c r="H128" s="411"/>
      <c r="I128" s="412">
        <f>IF(H128=0,"",VLOOKUP(H128,'得点テーブル'!$B$6:$H$133,2,0))</f>
      </c>
      <c r="J128" s="111"/>
      <c r="K128" s="189">
        <f>IF(J128=0,"",VLOOKUP(J128,'得点テーブル'!$B$6:$H$133,3,0))</f>
      </c>
      <c r="L128" s="107">
        <v>128</v>
      </c>
      <c r="M128" s="189">
        <f>IF(L128=0,"",VLOOKUP(L128,'得点テーブル'!$B$6:$H$134,5,0))</f>
        <v>10</v>
      </c>
      <c r="N128" s="109"/>
      <c r="O128" s="189">
        <f>IF(N128=0,"",VLOOKUP(N128,'得点テーブル'!$B$6:$H$133,6,0))</f>
      </c>
      <c r="P128" s="112"/>
      <c r="Q128" s="189">
        <f>IF(P128=0,"",VLOOKUP(P128,'得点テーブル'!$B$6:$H$133,7,0))</f>
      </c>
    </row>
    <row r="129" spans="1:17" ht="13.5">
      <c r="A129" s="186">
        <f t="shared" si="3"/>
        <v>105</v>
      </c>
      <c r="B129" s="186" t="str">
        <f t="shared" si="4"/>
        <v>T</v>
      </c>
      <c r="C129" s="77" t="s">
        <v>876</v>
      </c>
      <c r="D129" s="448" t="s">
        <v>161</v>
      </c>
      <c r="E129" s="186">
        <f t="shared" si="5"/>
        <v>10</v>
      </c>
      <c r="F129" s="110"/>
      <c r="G129" s="76">
        <f>IF(F129=0,"",VLOOKUP(F129,'得点テーブル'!$B$6:$H$133,2,0))</f>
      </c>
      <c r="H129" s="411"/>
      <c r="I129" s="412">
        <f>IF(H129=0,"",VLOOKUP(H129,'得点テーブル'!$B$6:$H$133,2,0))</f>
      </c>
      <c r="J129" s="111"/>
      <c r="K129" s="189">
        <f>IF(J129=0,"",VLOOKUP(J129,'得点テーブル'!$B$6:$H$133,3,0))</f>
      </c>
      <c r="L129" s="112"/>
      <c r="M129" s="189">
        <f>IF(L129=0,"",VLOOKUP(L129,'得点テーブル'!$B$6:$H$134,5,0))</f>
      </c>
      <c r="N129" s="109">
        <v>32</v>
      </c>
      <c r="O129" s="189">
        <f>IF(N129=0,"",VLOOKUP(N129,'得点テーブル'!$B$6:$H$133,6,0))</f>
        <v>10</v>
      </c>
      <c r="P129" s="112"/>
      <c r="Q129" s="189">
        <f>IF(P129=0,"",VLOOKUP(P129,'得点テーブル'!$B$6:$H$133,7,0))</f>
      </c>
    </row>
    <row r="130" spans="1:17" ht="13.5">
      <c r="A130" s="186">
        <f t="shared" si="3"/>
        <v>105</v>
      </c>
      <c r="B130" s="186" t="str">
        <f t="shared" si="4"/>
        <v>T</v>
      </c>
      <c r="C130" s="77" t="s">
        <v>162</v>
      </c>
      <c r="D130" s="448" t="s">
        <v>161</v>
      </c>
      <c r="E130" s="186">
        <f t="shared" si="5"/>
        <v>10</v>
      </c>
      <c r="F130" s="110"/>
      <c r="G130" s="76">
        <f>IF(F130=0,"",VLOOKUP(F130,'得点テーブル'!$B$6:$H$133,2,0))</f>
      </c>
      <c r="H130" s="411"/>
      <c r="I130" s="412">
        <f>IF(H130=0,"",VLOOKUP(H130,'得点テーブル'!$B$6:$H$133,2,0))</f>
      </c>
      <c r="J130" s="111"/>
      <c r="K130" s="189">
        <f>IF(J130=0,"",VLOOKUP(J130,'得点テーブル'!$B$6:$H$133,3,0))</f>
      </c>
      <c r="L130" s="112"/>
      <c r="M130" s="189">
        <f>IF(L130=0,"",VLOOKUP(L130,'得点テーブル'!$B$6:$H$134,5,0))</f>
      </c>
      <c r="N130" s="109">
        <v>32</v>
      </c>
      <c r="O130" s="189">
        <f>IF(N130=0,"",VLOOKUP(N130,'得点テーブル'!$B$6:$H$133,6,0))</f>
        <v>10</v>
      </c>
      <c r="P130" s="112"/>
      <c r="Q130" s="189">
        <f>IF(P130=0,"",VLOOKUP(P130,'得点テーブル'!$B$6:$H$133,7,0))</f>
      </c>
    </row>
    <row r="131" spans="1:17" ht="13.5">
      <c r="A131" s="186">
        <f t="shared" si="3"/>
        <v>105</v>
      </c>
      <c r="B131" s="186" t="str">
        <f t="shared" si="4"/>
        <v>T</v>
      </c>
      <c r="C131" s="77" t="s">
        <v>163</v>
      </c>
      <c r="D131" s="431" t="s">
        <v>52</v>
      </c>
      <c r="E131" s="186">
        <f t="shared" si="5"/>
        <v>10</v>
      </c>
      <c r="F131" s="105">
        <v>32</v>
      </c>
      <c r="G131" s="76">
        <f>IF(F131=0,"",VLOOKUP(F131,'得点テーブル'!$B$6:$H$133,2,0))</f>
        <v>4</v>
      </c>
      <c r="H131" s="411">
        <v>16</v>
      </c>
      <c r="I131" s="412">
        <f>IF(H131=0,"",VLOOKUP(H131,'得点テーブル'!$B$6:$H$133,2,0))</f>
        <v>6</v>
      </c>
      <c r="J131" s="106"/>
      <c r="K131" s="189">
        <f>IF(J131=0,"",VLOOKUP(J131,'得点テーブル'!$B$6:$H$133,3,0))</f>
      </c>
      <c r="L131" s="107"/>
      <c r="M131" s="189">
        <f>IF(L131=0,"",VLOOKUP(L131,'得点テーブル'!$B$6:$H$134,5,0))</f>
      </c>
      <c r="N131" s="109"/>
      <c r="O131" s="189">
        <f>IF(N131=0,"",VLOOKUP(N131,'得点テーブル'!$B$6:$H$133,6,0))</f>
      </c>
      <c r="P131" s="107"/>
      <c r="Q131" s="189">
        <f>IF(P131=0,"",VLOOKUP(P131,'得点テーブル'!$B$6:$H$133,7,0))</f>
      </c>
    </row>
    <row r="132" spans="1:17" ht="13.5">
      <c r="A132" s="186">
        <f t="shared" si="3"/>
        <v>105</v>
      </c>
      <c r="B132" s="186" t="str">
        <f t="shared" si="4"/>
        <v>T</v>
      </c>
      <c r="C132" s="117" t="s">
        <v>877</v>
      </c>
      <c r="D132" s="450" t="s">
        <v>159</v>
      </c>
      <c r="E132" s="186">
        <f t="shared" si="5"/>
        <v>10</v>
      </c>
      <c r="F132" s="105"/>
      <c r="G132" s="76">
        <f>IF(F132=0,"",VLOOKUP(F132,'得点テーブル'!$B$6:$H$133,2,0))</f>
      </c>
      <c r="H132" s="411"/>
      <c r="I132" s="412">
        <f>IF(H132=0,"",VLOOKUP(H132,'得点テーブル'!$B$6:$H$133,2,0))</f>
      </c>
      <c r="J132" s="106"/>
      <c r="K132" s="189">
        <f>IF(J132=0,"",VLOOKUP(J132,'得点テーブル'!$B$6:$H$133,3,0))</f>
      </c>
      <c r="L132" s="107">
        <v>128</v>
      </c>
      <c r="M132" s="189">
        <f>IF(L132=0,"",VLOOKUP(L132,'得点テーブル'!$B$6:$H$134,5,0))</f>
        <v>10</v>
      </c>
      <c r="N132" s="109"/>
      <c r="O132" s="189">
        <f>IF(N132=0,"",VLOOKUP(N132,'得点テーブル'!$B$6:$H$133,6,0))</f>
      </c>
      <c r="P132" s="107"/>
      <c r="Q132" s="189">
        <f>IF(P132=0,"",VLOOKUP(P132,'得点テーブル'!$B$6:$H$133,7,0))</f>
      </c>
    </row>
    <row r="133" spans="1:17" ht="13.5">
      <c r="A133" s="186">
        <f t="shared" si="3"/>
        <v>105</v>
      </c>
      <c r="B133" s="186" t="str">
        <f t="shared" si="4"/>
        <v>T</v>
      </c>
      <c r="C133" s="77" t="s">
        <v>878</v>
      </c>
      <c r="D133" s="450" t="s">
        <v>159</v>
      </c>
      <c r="E133" s="186">
        <f t="shared" si="5"/>
        <v>10</v>
      </c>
      <c r="F133" s="105"/>
      <c r="G133" s="76"/>
      <c r="H133" s="411"/>
      <c r="I133" s="412"/>
      <c r="J133" s="106"/>
      <c r="K133" s="189"/>
      <c r="L133" s="107">
        <v>128</v>
      </c>
      <c r="M133" s="189">
        <f>IF(L133=0,"",VLOOKUP(L133,'得点テーブル'!$B$6:$H$134,5,0))</f>
        <v>10</v>
      </c>
      <c r="N133" s="109"/>
      <c r="O133" s="189"/>
      <c r="P133" s="107"/>
      <c r="Q133" s="189">
        <f>IF(P133=0,"",VLOOKUP(P133,'得点テーブル'!$B$6:$H$133,7,0))</f>
      </c>
    </row>
    <row r="134" spans="1:17" ht="13.5">
      <c r="A134" s="186">
        <f aca="true" t="shared" si="6" ref="A134:A197">IF(E134=0,"",RANK(E134,$E$4:$E$248))</f>
        <v>105</v>
      </c>
      <c r="B134" s="186" t="str">
        <f aca="true" t="shared" si="7" ref="B134:B197">IF(E134=0,"",IF(A134=A133,"T",""))</f>
        <v>T</v>
      </c>
      <c r="C134" s="77" t="s">
        <v>879</v>
      </c>
      <c r="D134" s="450" t="s">
        <v>159</v>
      </c>
      <c r="E134" s="186">
        <f t="shared" si="5"/>
        <v>10</v>
      </c>
      <c r="F134" s="105"/>
      <c r="G134" s="76"/>
      <c r="H134" s="411"/>
      <c r="I134" s="412"/>
      <c r="J134" s="106"/>
      <c r="K134" s="189"/>
      <c r="L134" s="107">
        <v>128</v>
      </c>
      <c r="M134" s="189">
        <f>IF(L134=0,"",VLOOKUP(L134,'得点テーブル'!$B$6:$H$134,5,0))</f>
        <v>10</v>
      </c>
      <c r="N134" s="109"/>
      <c r="O134" s="189"/>
      <c r="P134" s="107"/>
      <c r="Q134" s="189">
        <f>IF(P134=0,"",VLOOKUP(P134,'得点テーブル'!$B$6:$H$133,7,0))</f>
      </c>
    </row>
    <row r="135" spans="1:17" ht="13.5">
      <c r="A135" s="186">
        <f t="shared" si="6"/>
        <v>105</v>
      </c>
      <c r="B135" s="186" t="str">
        <f t="shared" si="7"/>
        <v>T</v>
      </c>
      <c r="C135" s="77" t="s">
        <v>880</v>
      </c>
      <c r="D135" s="450" t="s">
        <v>159</v>
      </c>
      <c r="E135" s="186">
        <f aca="true" t="shared" si="8" ref="E135:E198">IF(F135="",0,G135)+IF(H135="",0,I135)+IF(J135="",0,K135)+IF(L135="",0,M135)+IF(N135="",0,O135)+IF(P135="",0,Q135)</f>
        <v>10</v>
      </c>
      <c r="F135" s="105"/>
      <c r="G135" s="76"/>
      <c r="H135" s="411"/>
      <c r="I135" s="412"/>
      <c r="J135" s="106"/>
      <c r="K135" s="189"/>
      <c r="L135" s="107">
        <v>128</v>
      </c>
      <c r="M135" s="189">
        <f>IF(L135=0,"",VLOOKUP(L135,'得点テーブル'!$B$6:$H$134,5,0))</f>
        <v>10</v>
      </c>
      <c r="N135" s="109"/>
      <c r="O135" s="189"/>
      <c r="P135" s="107"/>
      <c r="Q135" s="189">
        <f>IF(P135=0,"",VLOOKUP(P135,'得点テーブル'!$B$6:$H$133,7,0))</f>
      </c>
    </row>
    <row r="136" spans="1:17" ht="13.5">
      <c r="A136" s="186">
        <f t="shared" si="6"/>
        <v>105</v>
      </c>
      <c r="B136" s="186" t="str">
        <f t="shared" si="7"/>
        <v>T</v>
      </c>
      <c r="C136" s="77" t="s">
        <v>881</v>
      </c>
      <c r="D136" s="450" t="s">
        <v>166</v>
      </c>
      <c r="E136" s="186">
        <f t="shared" si="8"/>
        <v>10</v>
      </c>
      <c r="F136" s="105"/>
      <c r="G136" s="76"/>
      <c r="H136" s="411"/>
      <c r="I136" s="412"/>
      <c r="J136" s="105"/>
      <c r="K136" s="189"/>
      <c r="L136" s="114">
        <v>128</v>
      </c>
      <c r="M136" s="189">
        <f>IF(L136=0,"",VLOOKUP(L136,'得点テーブル'!$B$6:$H$134,5,0))</f>
        <v>10</v>
      </c>
      <c r="N136" s="109"/>
      <c r="O136" s="189"/>
      <c r="P136" s="114"/>
      <c r="Q136" s="189">
        <f>IF(P136=0,"",VLOOKUP(P136,'得点テーブル'!$B$6:$H$133,7,0))</f>
      </c>
    </row>
    <row r="137" spans="1:17" ht="13.5">
      <c r="A137" s="186">
        <f t="shared" si="6"/>
        <v>105</v>
      </c>
      <c r="B137" s="186" t="str">
        <f t="shared" si="7"/>
        <v>T</v>
      </c>
      <c r="C137" s="77" t="s">
        <v>882</v>
      </c>
      <c r="D137" s="450" t="s">
        <v>159</v>
      </c>
      <c r="E137" s="186">
        <f t="shared" si="8"/>
        <v>10</v>
      </c>
      <c r="F137" s="105"/>
      <c r="G137" s="76"/>
      <c r="H137" s="411"/>
      <c r="I137" s="412"/>
      <c r="J137" s="105"/>
      <c r="K137" s="189"/>
      <c r="L137" s="114">
        <v>128</v>
      </c>
      <c r="M137" s="189">
        <f>IF(L137=0,"",VLOOKUP(L137,'得点テーブル'!$B$6:$H$134,5,0))</f>
        <v>10</v>
      </c>
      <c r="N137" s="109"/>
      <c r="O137" s="189"/>
      <c r="P137" s="114"/>
      <c r="Q137" s="189">
        <f>IF(P137=0,"",VLOOKUP(P137,'得点テーブル'!$B$6:$H$133,7,0))</f>
      </c>
    </row>
    <row r="138" spans="1:17" ht="13.5">
      <c r="A138" s="186">
        <f t="shared" si="6"/>
        <v>105</v>
      </c>
      <c r="B138" s="186" t="str">
        <f t="shared" si="7"/>
        <v>T</v>
      </c>
      <c r="C138" s="77" t="s">
        <v>883</v>
      </c>
      <c r="D138" s="450" t="s">
        <v>16</v>
      </c>
      <c r="E138" s="186">
        <f t="shared" si="8"/>
        <v>10</v>
      </c>
      <c r="F138" s="105"/>
      <c r="G138" s="76"/>
      <c r="H138" s="411"/>
      <c r="I138" s="412"/>
      <c r="J138" s="105"/>
      <c r="K138" s="189"/>
      <c r="L138" s="114">
        <v>128</v>
      </c>
      <c r="M138" s="189">
        <f>IF(L138=0,"",VLOOKUP(L138,'得点テーブル'!$B$6:$H$134,5,0))</f>
        <v>10</v>
      </c>
      <c r="N138" s="109"/>
      <c r="O138" s="189"/>
      <c r="P138" s="114"/>
      <c r="Q138" s="189">
        <f>IF(P138=0,"",VLOOKUP(P138,'得点テーブル'!$B$6:$H$133,7,0))</f>
      </c>
    </row>
    <row r="139" spans="1:17" ht="13.5">
      <c r="A139" s="186">
        <f t="shared" si="6"/>
        <v>105</v>
      </c>
      <c r="B139" s="186" t="str">
        <f t="shared" si="7"/>
        <v>T</v>
      </c>
      <c r="C139" s="77" t="s">
        <v>884</v>
      </c>
      <c r="D139" s="450" t="s">
        <v>93</v>
      </c>
      <c r="E139" s="186">
        <f t="shared" si="8"/>
        <v>10</v>
      </c>
      <c r="F139" s="105"/>
      <c r="G139" s="76"/>
      <c r="H139" s="411"/>
      <c r="I139" s="412"/>
      <c r="J139" s="105"/>
      <c r="K139" s="189"/>
      <c r="L139" s="114">
        <v>128</v>
      </c>
      <c r="M139" s="189">
        <f>IF(L139=0,"",VLOOKUP(L139,'得点テーブル'!$B$6:$H$134,5,0))</f>
        <v>10</v>
      </c>
      <c r="N139" s="109"/>
      <c r="O139" s="189"/>
      <c r="P139" s="114"/>
      <c r="Q139" s="189">
        <f>IF(P139=0,"",VLOOKUP(P139,'得点テーブル'!$B$6:$H$133,7,0))</f>
      </c>
    </row>
    <row r="140" spans="1:17" ht="13.5">
      <c r="A140" s="186">
        <f t="shared" si="6"/>
        <v>105</v>
      </c>
      <c r="B140" s="186" t="str">
        <f t="shared" si="7"/>
        <v>T</v>
      </c>
      <c r="C140" s="77" t="s">
        <v>885</v>
      </c>
      <c r="D140" s="450" t="s">
        <v>131</v>
      </c>
      <c r="E140" s="186">
        <f t="shared" si="8"/>
        <v>10</v>
      </c>
      <c r="F140" s="105"/>
      <c r="G140" s="76"/>
      <c r="H140" s="411"/>
      <c r="I140" s="412"/>
      <c r="J140" s="105"/>
      <c r="K140" s="189"/>
      <c r="L140" s="114">
        <v>128</v>
      </c>
      <c r="M140" s="189">
        <f>IF(L140=0,"",VLOOKUP(L140,'得点テーブル'!$B$6:$H$134,5,0))</f>
        <v>10</v>
      </c>
      <c r="N140" s="109"/>
      <c r="O140" s="189"/>
      <c r="P140" s="114"/>
      <c r="Q140" s="189">
        <f>IF(P140=0,"",VLOOKUP(P140,'得点テーブル'!$B$6:$H$133,7,0))</f>
      </c>
    </row>
    <row r="141" spans="1:17" ht="13.5">
      <c r="A141" s="186">
        <f t="shared" si="6"/>
        <v>105</v>
      </c>
      <c r="B141" s="186" t="str">
        <f t="shared" si="7"/>
        <v>T</v>
      </c>
      <c r="C141" s="77" t="s">
        <v>886</v>
      </c>
      <c r="D141" s="450" t="s">
        <v>159</v>
      </c>
      <c r="E141" s="186">
        <f t="shared" si="8"/>
        <v>10</v>
      </c>
      <c r="F141" s="105"/>
      <c r="G141" s="76"/>
      <c r="H141" s="411"/>
      <c r="I141" s="412"/>
      <c r="J141" s="105"/>
      <c r="K141" s="189"/>
      <c r="L141" s="114">
        <v>128</v>
      </c>
      <c r="M141" s="189">
        <f>IF(L141=0,"",VLOOKUP(L141,'得点テーブル'!$B$6:$H$134,5,0))</f>
        <v>10</v>
      </c>
      <c r="N141" s="109"/>
      <c r="O141" s="189"/>
      <c r="P141" s="114"/>
      <c r="Q141" s="189">
        <f>IF(P141=0,"",VLOOKUP(P141,'得点テーブル'!$B$6:$H$133,7,0))</f>
      </c>
    </row>
    <row r="142" spans="1:17" ht="13.5">
      <c r="A142" s="186">
        <f t="shared" si="6"/>
        <v>105</v>
      </c>
      <c r="B142" s="186" t="str">
        <f t="shared" si="7"/>
        <v>T</v>
      </c>
      <c r="C142" s="77" t="s">
        <v>887</v>
      </c>
      <c r="D142" s="450" t="s">
        <v>68</v>
      </c>
      <c r="E142" s="186">
        <f t="shared" si="8"/>
        <v>10</v>
      </c>
      <c r="F142" s="105"/>
      <c r="G142" s="76"/>
      <c r="H142" s="411"/>
      <c r="I142" s="412"/>
      <c r="J142" s="105"/>
      <c r="K142" s="189"/>
      <c r="L142" s="114">
        <v>128</v>
      </c>
      <c r="M142" s="189">
        <f>IF(L142=0,"",VLOOKUP(L142,'得点テーブル'!$B$6:$H$134,5,0))</f>
        <v>10</v>
      </c>
      <c r="N142" s="109"/>
      <c r="O142" s="189"/>
      <c r="P142" s="114"/>
      <c r="Q142" s="189">
        <f>IF(P142=0,"",VLOOKUP(P142,'得点テーブル'!$B$6:$H$133,7,0))</f>
      </c>
    </row>
    <row r="143" spans="1:17" ht="13.5">
      <c r="A143" s="186">
        <f t="shared" si="6"/>
        <v>105</v>
      </c>
      <c r="B143" s="186" t="str">
        <f t="shared" si="7"/>
        <v>T</v>
      </c>
      <c r="C143" s="77" t="s">
        <v>888</v>
      </c>
      <c r="D143" s="450" t="s">
        <v>171</v>
      </c>
      <c r="E143" s="186">
        <f t="shared" si="8"/>
        <v>10</v>
      </c>
      <c r="F143" s="105"/>
      <c r="G143" s="76"/>
      <c r="H143" s="411"/>
      <c r="I143" s="412"/>
      <c r="J143" s="105"/>
      <c r="K143" s="189"/>
      <c r="L143" s="114">
        <v>128</v>
      </c>
      <c r="M143" s="189">
        <f>IF(L143=0,"",VLOOKUP(L143,'得点テーブル'!$B$6:$H$134,5,0))</f>
        <v>10</v>
      </c>
      <c r="N143" s="109"/>
      <c r="O143" s="189"/>
      <c r="P143" s="114"/>
      <c r="Q143" s="189">
        <f>IF(P143=0,"",VLOOKUP(P143,'得点テーブル'!$B$6:$H$133,7,0))</f>
      </c>
    </row>
    <row r="144" spans="1:17" ht="13.5">
      <c r="A144" s="186">
        <f t="shared" si="6"/>
        <v>105</v>
      </c>
      <c r="B144" s="186" t="str">
        <f t="shared" si="7"/>
        <v>T</v>
      </c>
      <c r="C144" s="77" t="s">
        <v>889</v>
      </c>
      <c r="D144" s="450" t="s">
        <v>159</v>
      </c>
      <c r="E144" s="186">
        <f t="shared" si="8"/>
        <v>10</v>
      </c>
      <c r="F144" s="105"/>
      <c r="G144" s="76"/>
      <c r="H144" s="411"/>
      <c r="I144" s="412"/>
      <c r="J144" s="105"/>
      <c r="K144" s="189"/>
      <c r="L144" s="114">
        <v>128</v>
      </c>
      <c r="M144" s="189">
        <f>IF(L144=0,"",VLOOKUP(L144,'得点テーブル'!$B$6:$H$134,5,0))</f>
        <v>10</v>
      </c>
      <c r="N144" s="109"/>
      <c r="O144" s="189"/>
      <c r="P144" s="114"/>
      <c r="Q144" s="189">
        <f>IF(P144=0,"",VLOOKUP(P144,'得点テーブル'!$B$6:$H$133,7,0))</f>
      </c>
    </row>
    <row r="145" spans="1:17" ht="13.5">
      <c r="A145" s="186">
        <f t="shared" si="6"/>
        <v>105</v>
      </c>
      <c r="B145" s="186" t="str">
        <f t="shared" si="7"/>
        <v>T</v>
      </c>
      <c r="C145" s="77" t="s">
        <v>890</v>
      </c>
      <c r="D145" s="450" t="s">
        <v>159</v>
      </c>
      <c r="E145" s="186">
        <f t="shared" si="8"/>
        <v>10</v>
      </c>
      <c r="F145" s="105"/>
      <c r="G145" s="76"/>
      <c r="H145" s="411"/>
      <c r="I145" s="412"/>
      <c r="J145" s="105"/>
      <c r="K145" s="189"/>
      <c r="L145" s="114">
        <v>128</v>
      </c>
      <c r="M145" s="189">
        <f>IF(L145=0,"",VLOOKUP(L145,'得点テーブル'!$B$6:$H$134,5,0))</f>
        <v>10</v>
      </c>
      <c r="N145" s="109"/>
      <c r="O145" s="189"/>
      <c r="P145" s="114"/>
      <c r="Q145" s="189">
        <f>IF(P145=0,"",VLOOKUP(P145,'得点テーブル'!$B$6:$H$133,7,0))</f>
      </c>
    </row>
    <row r="146" spans="1:17" ht="13.5">
      <c r="A146" s="186">
        <f t="shared" si="6"/>
        <v>105</v>
      </c>
      <c r="B146" s="186" t="str">
        <f t="shared" si="7"/>
        <v>T</v>
      </c>
      <c r="C146" s="77" t="s">
        <v>891</v>
      </c>
      <c r="D146" s="450" t="s">
        <v>159</v>
      </c>
      <c r="E146" s="186">
        <f t="shared" si="8"/>
        <v>10</v>
      </c>
      <c r="F146" s="105"/>
      <c r="G146" s="76"/>
      <c r="H146" s="411"/>
      <c r="I146" s="412"/>
      <c r="J146" s="105"/>
      <c r="K146" s="189"/>
      <c r="L146" s="114">
        <v>128</v>
      </c>
      <c r="M146" s="189">
        <f>IF(L146=0,"",VLOOKUP(L146,'得点テーブル'!$B$6:$H$134,5,0))</f>
        <v>10</v>
      </c>
      <c r="N146" s="109"/>
      <c r="O146" s="189"/>
      <c r="P146" s="114"/>
      <c r="Q146" s="189">
        <f>IF(P146=0,"",VLOOKUP(P146,'得点テーブル'!$B$6:$H$133,7,0))</f>
      </c>
    </row>
    <row r="147" spans="1:17" ht="13.5">
      <c r="A147" s="186">
        <f t="shared" si="6"/>
        <v>105</v>
      </c>
      <c r="B147" s="186" t="str">
        <f t="shared" si="7"/>
        <v>T</v>
      </c>
      <c r="C147" s="77" t="s">
        <v>892</v>
      </c>
      <c r="D147" s="450" t="s">
        <v>159</v>
      </c>
      <c r="E147" s="186">
        <f t="shared" si="8"/>
        <v>10</v>
      </c>
      <c r="F147" s="105"/>
      <c r="G147" s="76"/>
      <c r="H147" s="411"/>
      <c r="I147" s="412"/>
      <c r="J147" s="105"/>
      <c r="K147" s="189"/>
      <c r="L147" s="114">
        <v>128</v>
      </c>
      <c r="M147" s="189">
        <f>IF(L147=0,"",VLOOKUP(L147,'得点テーブル'!$B$6:$H$134,5,0))</f>
        <v>10</v>
      </c>
      <c r="N147" s="109"/>
      <c r="O147" s="189"/>
      <c r="P147" s="114"/>
      <c r="Q147" s="189">
        <f>IF(P147=0,"",VLOOKUP(P147,'得点テーブル'!$B$6:$H$133,7,0))</f>
      </c>
    </row>
    <row r="148" spans="1:17" ht="13.5">
      <c r="A148" s="186">
        <f t="shared" si="6"/>
        <v>105</v>
      </c>
      <c r="B148" s="186" t="str">
        <f t="shared" si="7"/>
        <v>T</v>
      </c>
      <c r="C148" s="77" t="s">
        <v>893</v>
      </c>
      <c r="D148" s="450" t="s">
        <v>16</v>
      </c>
      <c r="E148" s="186">
        <f t="shared" si="8"/>
        <v>10</v>
      </c>
      <c r="F148" s="105"/>
      <c r="G148" s="76"/>
      <c r="H148" s="411"/>
      <c r="I148" s="412"/>
      <c r="J148" s="105"/>
      <c r="K148" s="189"/>
      <c r="L148" s="114">
        <v>128</v>
      </c>
      <c r="M148" s="189">
        <f>IF(L148=0,"",VLOOKUP(L148,'得点テーブル'!$B$6:$H$134,5,0))</f>
        <v>10</v>
      </c>
      <c r="N148" s="109"/>
      <c r="O148" s="189"/>
      <c r="P148" s="114"/>
      <c r="Q148" s="189">
        <f>IF(P148=0,"",VLOOKUP(P148,'得点テーブル'!$B$6:$H$133,7,0))</f>
      </c>
    </row>
    <row r="149" spans="1:17" ht="13.5">
      <c r="A149" s="186">
        <f t="shared" si="6"/>
        <v>105</v>
      </c>
      <c r="B149" s="186" t="str">
        <f t="shared" si="7"/>
        <v>T</v>
      </c>
      <c r="C149" s="77" t="s">
        <v>894</v>
      </c>
      <c r="D149" s="450" t="s">
        <v>122</v>
      </c>
      <c r="E149" s="186">
        <f t="shared" si="8"/>
        <v>10</v>
      </c>
      <c r="F149" s="105"/>
      <c r="G149" s="76"/>
      <c r="H149" s="411"/>
      <c r="I149" s="412"/>
      <c r="J149" s="105"/>
      <c r="K149" s="189"/>
      <c r="L149" s="114">
        <v>128</v>
      </c>
      <c r="M149" s="189">
        <f>IF(L149=0,"",VLOOKUP(L149,'得点テーブル'!$B$6:$H$134,5,0))</f>
        <v>10</v>
      </c>
      <c r="N149" s="109"/>
      <c r="O149" s="189"/>
      <c r="P149" s="114"/>
      <c r="Q149" s="189">
        <f>IF(P149=0,"",VLOOKUP(P149,'得点テーブル'!$B$6:$H$133,7,0))</f>
      </c>
    </row>
    <row r="150" spans="1:17" ht="13.5">
      <c r="A150" s="186">
        <f t="shared" si="6"/>
        <v>105</v>
      </c>
      <c r="B150" s="186" t="str">
        <f t="shared" si="7"/>
        <v>T</v>
      </c>
      <c r="C150" s="77" t="s">
        <v>895</v>
      </c>
      <c r="D150" s="450" t="s">
        <v>176</v>
      </c>
      <c r="E150" s="186">
        <f t="shared" si="8"/>
        <v>10</v>
      </c>
      <c r="F150" s="105"/>
      <c r="G150" s="76"/>
      <c r="H150" s="411"/>
      <c r="I150" s="412"/>
      <c r="J150" s="105"/>
      <c r="K150" s="189"/>
      <c r="L150" s="114">
        <v>128</v>
      </c>
      <c r="M150" s="189">
        <f>IF(L150=0,"",VLOOKUP(L150,'得点テーブル'!$B$6:$H$134,5,0))</f>
        <v>10</v>
      </c>
      <c r="N150" s="109"/>
      <c r="O150" s="189"/>
      <c r="P150" s="114"/>
      <c r="Q150" s="189">
        <f>IF(P150=0,"",VLOOKUP(P150,'得点テーブル'!$B$6:$H$133,7,0))</f>
      </c>
    </row>
    <row r="151" spans="1:17" ht="13.5">
      <c r="A151" s="186">
        <f t="shared" si="6"/>
        <v>105</v>
      </c>
      <c r="B151" s="186" t="str">
        <f t="shared" si="7"/>
        <v>T</v>
      </c>
      <c r="C151" s="77" t="s">
        <v>896</v>
      </c>
      <c r="D151" s="450" t="s">
        <v>159</v>
      </c>
      <c r="E151" s="186">
        <f t="shared" si="8"/>
        <v>10</v>
      </c>
      <c r="F151" s="105"/>
      <c r="G151" s="76"/>
      <c r="H151" s="411"/>
      <c r="I151" s="412"/>
      <c r="J151" s="105"/>
      <c r="K151" s="189"/>
      <c r="L151" s="114">
        <v>128</v>
      </c>
      <c r="M151" s="189">
        <f>IF(L151=0,"",VLOOKUP(L151,'得点テーブル'!$B$6:$H$134,5,0))</f>
        <v>10</v>
      </c>
      <c r="N151" s="109"/>
      <c r="O151" s="189"/>
      <c r="P151" s="114"/>
      <c r="Q151" s="189">
        <f>IF(P151=0,"",VLOOKUP(P151,'得点テーブル'!$B$6:$H$133,7,0))</f>
      </c>
    </row>
    <row r="152" spans="1:17" ht="13.5">
      <c r="A152" s="186">
        <f t="shared" si="6"/>
        <v>105</v>
      </c>
      <c r="B152" s="186" t="str">
        <f t="shared" si="7"/>
        <v>T</v>
      </c>
      <c r="C152" s="77" t="s">
        <v>897</v>
      </c>
      <c r="D152" s="450" t="s">
        <v>178</v>
      </c>
      <c r="E152" s="186">
        <f t="shared" si="8"/>
        <v>10</v>
      </c>
      <c r="F152" s="105"/>
      <c r="G152" s="76"/>
      <c r="H152" s="411"/>
      <c r="I152" s="412"/>
      <c r="J152" s="105"/>
      <c r="K152" s="189"/>
      <c r="L152" s="114">
        <v>128</v>
      </c>
      <c r="M152" s="189">
        <f>IF(L152=0,"",VLOOKUP(L152,'得点テーブル'!$B$6:$H$134,5,0))</f>
        <v>10</v>
      </c>
      <c r="N152" s="109"/>
      <c r="O152" s="189"/>
      <c r="P152" s="114"/>
      <c r="Q152" s="189">
        <f>IF(P152=0,"",VLOOKUP(P152,'得点テーブル'!$B$6:$H$133,7,0))</f>
      </c>
    </row>
    <row r="153" spans="1:17" ht="13.5">
      <c r="A153" s="186">
        <f t="shared" si="6"/>
        <v>105</v>
      </c>
      <c r="B153" s="186" t="str">
        <f t="shared" si="7"/>
        <v>T</v>
      </c>
      <c r="C153" s="77" t="s">
        <v>898</v>
      </c>
      <c r="D153" s="450" t="s">
        <v>131</v>
      </c>
      <c r="E153" s="186">
        <f t="shared" si="8"/>
        <v>10</v>
      </c>
      <c r="F153" s="105"/>
      <c r="G153" s="76"/>
      <c r="H153" s="411"/>
      <c r="I153" s="412"/>
      <c r="J153" s="105"/>
      <c r="K153" s="189"/>
      <c r="L153" s="114">
        <v>128</v>
      </c>
      <c r="M153" s="189">
        <f>IF(L153=0,"",VLOOKUP(L153,'得点テーブル'!$B$6:$H$134,5,0))</f>
        <v>10</v>
      </c>
      <c r="N153" s="109"/>
      <c r="O153" s="189"/>
      <c r="P153" s="114"/>
      <c r="Q153" s="189">
        <f>IF(P153=0,"",VLOOKUP(P153,'得点テーブル'!$B$6:$H$133,7,0))</f>
      </c>
    </row>
    <row r="154" spans="1:17" ht="13.5">
      <c r="A154" s="186">
        <f t="shared" si="6"/>
        <v>149</v>
      </c>
      <c r="B154" s="186">
        <f t="shared" si="7"/>
      </c>
      <c r="C154" s="77" t="s">
        <v>179</v>
      </c>
      <c r="D154" s="431" t="s">
        <v>122</v>
      </c>
      <c r="E154" s="186">
        <f t="shared" si="8"/>
        <v>8</v>
      </c>
      <c r="F154" s="105">
        <v>128</v>
      </c>
      <c r="G154" s="76">
        <f>IF(F154=0,"",VLOOKUP(F154,'得点テーブル'!$B$6:$H$133,2,0))</f>
        <v>1</v>
      </c>
      <c r="H154" s="411">
        <v>64</v>
      </c>
      <c r="I154" s="412">
        <f>IF(H154=0,"",VLOOKUP(H154,'得点テーブル'!$B$6:$H$133,2,0))</f>
        <v>2</v>
      </c>
      <c r="J154" s="105"/>
      <c r="K154" s="189">
        <f>IF(J154=0,"",VLOOKUP(J154,'得点テーブル'!$B$6:$H$133,3,0))</f>
      </c>
      <c r="L154" s="114">
        <v>256</v>
      </c>
      <c r="M154" s="189">
        <f>IF(L154=0,"",VLOOKUP(L154,'得点テーブル'!$B$6:$H$134,5,0))</f>
        <v>5</v>
      </c>
      <c r="N154" s="109"/>
      <c r="O154" s="189">
        <f>IF(N154=0,"",VLOOKUP(N154,'得点テーブル'!$B$6:$H$133,6,0))</f>
      </c>
      <c r="P154" s="114"/>
      <c r="Q154" s="189">
        <f>IF(P154=0,"",VLOOKUP(P154,'得点テーブル'!$B$6:$H$133,7,0))</f>
      </c>
    </row>
    <row r="155" spans="1:17" ht="13.5">
      <c r="A155" s="186">
        <f t="shared" si="6"/>
        <v>149</v>
      </c>
      <c r="B155" s="186" t="str">
        <f t="shared" si="7"/>
        <v>T</v>
      </c>
      <c r="C155" s="77" t="s">
        <v>180</v>
      </c>
      <c r="D155" s="450" t="s">
        <v>181</v>
      </c>
      <c r="E155" s="186">
        <f t="shared" si="8"/>
        <v>8</v>
      </c>
      <c r="F155" s="105">
        <v>128</v>
      </c>
      <c r="G155" s="76">
        <f>IF(F155=0,"",VLOOKUP(F155,'得点テーブル'!$B$6:$H$133,2,0))</f>
        <v>1</v>
      </c>
      <c r="H155" s="411"/>
      <c r="I155" s="412">
        <f>IF(H155=0,"",VLOOKUP(H155,'得点テーブル'!$B$6:$H$133,2,0))</f>
      </c>
      <c r="J155" s="105"/>
      <c r="K155" s="189">
        <f>IF(J155=0,"",VLOOKUP(J155,'得点テーブル'!$B$6:$H$133,3,0))</f>
      </c>
      <c r="L155" s="114"/>
      <c r="M155" s="189">
        <f>IF(L155=0,"",VLOOKUP(L155,'得点テーブル'!$B$6:$H$134,5,0))</f>
      </c>
      <c r="N155" s="116"/>
      <c r="O155" s="189">
        <f>IF(N155=0,"",VLOOKUP(N155,'得点テーブル'!$B$6:$H$133,6,0))</f>
      </c>
      <c r="P155" s="114">
        <v>128</v>
      </c>
      <c r="Q155" s="189">
        <f>IF(P155=0,"",VLOOKUP(P155,'得点テーブル'!$B$6:$H$133,7,0))</f>
        <v>7</v>
      </c>
    </row>
    <row r="156" spans="1:17" ht="13.5">
      <c r="A156" s="186">
        <f t="shared" si="6"/>
        <v>151</v>
      </c>
      <c r="B156" s="186">
        <f t="shared" si="7"/>
      </c>
      <c r="C156" s="77" t="s">
        <v>899</v>
      </c>
      <c r="D156" s="431" t="s">
        <v>31</v>
      </c>
      <c r="E156" s="186">
        <f t="shared" si="8"/>
        <v>7</v>
      </c>
      <c r="F156" s="105"/>
      <c r="G156" s="76">
        <f>IF(F156=0,"",VLOOKUP(F156,'得点テーブル'!$B$6:$H$133,2,0))</f>
      </c>
      <c r="H156" s="411"/>
      <c r="I156" s="412">
        <f>IF(H156=0,"",VLOOKUP(H156,'得点テーブル'!$B$6:$H$133,2,0))</f>
      </c>
      <c r="J156" s="105"/>
      <c r="K156" s="189">
        <f>IF(J156=0,"",VLOOKUP(J156,'得点テーブル'!$B$6:$H$133,3,0))</f>
      </c>
      <c r="L156" s="114"/>
      <c r="M156" s="189">
        <f>IF(L156=0,"",VLOOKUP(L156,'得点テーブル'!$B$6:$H$134,5,0))</f>
      </c>
      <c r="N156" s="116"/>
      <c r="O156" s="189">
        <f>IF(N156=0,"",VLOOKUP(N156,'得点テーブル'!$B$6:$H$133,6,0))</f>
      </c>
      <c r="P156" s="114">
        <v>128</v>
      </c>
      <c r="Q156" s="189">
        <f>IF(P156=0,"",VLOOKUP(P156,'得点テーブル'!$B$6:$H$133,7,0))</f>
        <v>7</v>
      </c>
    </row>
    <row r="157" spans="1:17" ht="13.5">
      <c r="A157" s="186">
        <f t="shared" si="6"/>
        <v>151</v>
      </c>
      <c r="B157" s="186" t="str">
        <f t="shared" si="7"/>
        <v>T</v>
      </c>
      <c r="C157" s="77" t="s">
        <v>900</v>
      </c>
      <c r="D157" s="448" t="s">
        <v>182</v>
      </c>
      <c r="E157" s="186">
        <f t="shared" si="8"/>
        <v>7</v>
      </c>
      <c r="F157" s="110"/>
      <c r="G157" s="76">
        <f>IF(F157=0,"",VLOOKUP(F157,'得点テーブル'!$B$6:$H$133,2,0))</f>
      </c>
      <c r="H157" s="411"/>
      <c r="I157" s="412">
        <f>IF(H157=0,"",VLOOKUP(H157,'得点テーブル'!$B$6:$H$133,2,0))</f>
      </c>
      <c r="J157" s="110"/>
      <c r="K157" s="189">
        <f>IF(J157=0,"",VLOOKUP(J157,'得点テーブル'!$B$6:$H$133,3,0))</f>
      </c>
      <c r="L157" s="115"/>
      <c r="M157" s="189">
        <f>IF(L157=0,"",VLOOKUP(L157,'得点テーブル'!$B$6:$H$134,5,0))</f>
      </c>
      <c r="N157" s="116"/>
      <c r="O157" s="189">
        <f>IF(N157=0,"",VLOOKUP(N157,'得点テーブル'!$B$6:$H$133,6,0))</f>
      </c>
      <c r="P157" s="115">
        <v>128</v>
      </c>
      <c r="Q157" s="189">
        <f>IF(P157=0,"",VLOOKUP(P157,'得点テーブル'!$B$6:$H$133,7,0))</f>
        <v>7</v>
      </c>
    </row>
    <row r="158" spans="1:17" ht="13.5">
      <c r="A158" s="186">
        <f t="shared" si="6"/>
        <v>151</v>
      </c>
      <c r="B158" s="186" t="str">
        <f t="shared" si="7"/>
        <v>T</v>
      </c>
      <c r="C158" s="77" t="s">
        <v>183</v>
      </c>
      <c r="D158" s="448" t="s">
        <v>184</v>
      </c>
      <c r="E158" s="186">
        <f t="shared" si="8"/>
        <v>7</v>
      </c>
      <c r="F158" s="110"/>
      <c r="G158" s="76">
        <f>IF(F158=0,"",VLOOKUP(F158,'得点テーブル'!$B$6:$H$133,2,0))</f>
      </c>
      <c r="H158" s="411">
        <v>64</v>
      </c>
      <c r="I158" s="412">
        <f>IF(H158=0,"",VLOOKUP(H158,'得点テーブル'!$B$6:$H$133,2,0))</f>
        <v>2</v>
      </c>
      <c r="J158" s="110">
        <v>128</v>
      </c>
      <c r="K158" s="189">
        <f>IF(J158=0,"",VLOOKUP(J158,'得点テーブル'!$B$6:$H$133,3,0))</f>
        <v>5</v>
      </c>
      <c r="L158" s="115"/>
      <c r="M158" s="189">
        <f>IF(L158=0,"",VLOOKUP(L158,'得点テーブル'!$B$6:$H$134,5,0))</f>
      </c>
      <c r="N158" s="116"/>
      <c r="O158" s="189">
        <f>IF(N158=0,"",VLOOKUP(N158,'得点テーブル'!$B$6:$H$133,6,0))</f>
      </c>
      <c r="P158" s="115"/>
      <c r="Q158" s="189">
        <f>IF(P158=0,"",VLOOKUP(P158,'得点テーブル'!$B$6:$H$133,7,0))</f>
      </c>
    </row>
    <row r="159" spans="1:17" ht="13.5">
      <c r="A159" s="186">
        <f t="shared" si="6"/>
        <v>151</v>
      </c>
      <c r="B159" s="186" t="str">
        <f t="shared" si="7"/>
        <v>T</v>
      </c>
      <c r="C159" s="77" t="s">
        <v>901</v>
      </c>
      <c r="D159" s="431" t="s">
        <v>102</v>
      </c>
      <c r="E159" s="186">
        <f t="shared" si="8"/>
        <v>7</v>
      </c>
      <c r="F159" s="105"/>
      <c r="G159" s="76">
        <f>IF(F159=0,"",VLOOKUP(F159,'得点テーブル'!$B$6:$H$133,2,0))</f>
      </c>
      <c r="H159" s="411"/>
      <c r="I159" s="412">
        <f>IF(H159=0,"",VLOOKUP(H159,'得点テーブル'!$B$6:$H$133,2,0))</f>
      </c>
      <c r="J159" s="105"/>
      <c r="K159" s="189">
        <f>IF(J159=0,"",VLOOKUP(J159,'得点テーブル'!$B$6:$H$133,3,0))</f>
      </c>
      <c r="L159" s="114"/>
      <c r="M159" s="189">
        <f>IF(L159=0,"",VLOOKUP(L159,'得点テーブル'!$B$6:$H$134,5,0))</f>
      </c>
      <c r="N159" s="116"/>
      <c r="O159" s="189">
        <f>IF(N159=0,"",VLOOKUP(N159,'得点テーブル'!$B$6:$H$133,6,0))</f>
      </c>
      <c r="P159" s="114">
        <v>128</v>
      </c>
      <c r="Q159" s="189">
        <f>IF(P159=0,"",VLOOKUP(P159,'得点テーブル'!$B$6:$H$133,7,0))</f>
        <v>7</v>
      </c>
    </row>
    <row r="160" spans="1:17" ht="13.5">
      <c r="A160" s="186">
        <f t="shared" si="6"/>
        <v>151</v>
      </c>
      <c r="B160" s="186" t="str">
        <f t="shared" si="7"/>
        <v>T</v>
      </c>
      <c r="C160" s="77" t="s">
        <v>902</v>
      </c>
      <c r="D160" s="450" t="s">
        <v>25</v>
      </c>
      <c r="E160" s="186">
        <f t="shared" si="8"/>
        <v>7</v>
      </c>
      <c r="F160" s="105"/>
      <c r="G160" s="76">
        <f>IF(F160=0,"",VLOOKUP(F160,'得点テーブル'!$B$6:$H$133,2,0))</f>
      </c>
      <c r="H160" s="411"/>
      <c r="I160" s="412">
        <f>IF(H160=0,"",VLOOKUP(H160,'得点テーブル'!$B$6:$H$133,2,0))</f>
      </c>
      <c r="J160" s="105"/>
      <c r="K160" s="189">
        <f>IF(J160=0,"",VLOOKUP(J160,'得点テーブル'!$B$6:$H$133,3,0))</f>
      </c>
      <c r="L160" s="114"/>
      <c r="M160" s="189">
        <f>IF(L160=0,"",VLOOKUP(L160,'得点テーブル'!$B$6:$H$134,5,0))</f>
      </c>
      <c r="N160" s="116"/>
      <c r="O160" s="189">
        <f>IF(N160=0,"",VLOOKUP(N160,'得点テーブル'!$B$6:$H$133,6,0))</f>
      </c>
      <c r="P160" s="114">
        <v>128</v>
      </c>
      <c r="Q160" s="189">
        <f>IF(P160=0,"",VLOOKUP(P160,'得点テーブル'!$B$6:$H$133,7,0))</f>
        <v>7</v>
      </c>
    </row>
    <row r="161" spans="1:17" ht="13.5">
      <c r="A161" s="186">
        <f t="shared" si="6"/>
        <v>151</v>
      </c>
      <c r="B161" s="186" t="str">
        <f t="shared" si="7"/>
        <v>T</v>
      </c>
      <c r="C161" s="77" t="s">
        <v>186</v>
      </c>
      <c r="D161" s="431" t="s">
        <v>52</v>
      </c>
      <c r="E161" s="186">
        <f t="shared" si="8"/>
        <v>7</v>
      </c>
      <c r="F161" s="105"/>
      <c r="G161" s="76">
        <f>IF(F161=0,"",VLOOKUP(F161,'得点テーブル'!$B$6:$H$133,2,0))</f>
      </c>
      <c r="H161" s="411"/>
      <c r="I161" s="412">
        <f>IF(H161=0,"",VLOOKUP(H161,'得点テーブル'!$B$6:$H$133,2,0))</f>
      </c>
      <c r="J161" s="105"/>
      <c r="K161" s="189">
        <f>IF(J161=0,"",VLOOKUP(J161,'得点テーブル'!$B$6:$H$133,3,0))</f>
      </c>
      <c r="L161" s="114"/>
      <c r="M161" s="189">
        <f>IF(L161=0,"",VLOOKUP(L161,'得点テーブル'!$B$6:$H$134,5,0))</f>
      </c>
      <c r="N161" s="116"/>
      <c r="O161" s="189">
        <f>IF(N161=0,"",VLOOKUP(N161,'得点テーブル'!$B$6:$H$133,6,0))</f>
      </c>
      <c r="P161" s="114">
        <v>128</v>
      </c>
      <c r="Q161" s="189">
        <f>IF(P161=0,"",VLOOKUP(P161,'得点テーブル'!$B$6:$H$133,7,0))</f>
        <v>7</v>
      </c>
    </row>
    <row r="162" spans="1:17" ht="13.5">
      <c r="A162" s="186">
        <f t="shared" si="6"/>
        <v>151</v>
      </c>
      <c r="B162" s="186" t="str">
        <f t="shared" si="7"/>
        <v>T</v>
      </c>
      <c r="C162" s="183" t="s">
        <v>903</v>
      </c>
      <c r="D162" s="431" t="s">
        <v>188</v>
      </c>
      <c r="E162" s="186">
        <f t="shared" si="8"/>
        <v>7</v>
      </c>
      <c r="F162" s="105"/>
      <c r="G162" s="76">
        <f>IF(F162=0,"",VLOOKUP(F162,'得点テーブル'!$B$6:$H$133,2,0))</f>
      </c>
      <c r="H162" s="411"/>
      <c r="I162" s="412">
        <f>IF(H162=0,"",VLOOKUP(H162,'得点テーブル'!$B$6:$H$133,2,0))</f>
      </c>
      <c r="J162" s="105"/>
      <c r="K162" s="189">
        <f>IF(J162=0,"",VLOOKUP(J162,'得点テーブル'!$B$6:$H$133,3,0))</f>
      </c>
      <c r="L162" s="114"/>
      <c r="M162" s="189">
        <f>IF(L162=0,"",VLOOKUP(L162,'得点テーブル'!$B$6:$H$134,5,0))</f>
      </c>
      <c r="N162" s="116"/>
      <c r="O162" s="189">
        <f>IF(N162=0,"",VLOOKUP(N162,'得点テーブル'!$B$6:$H$133,6,0))</f>
      </c>
      <c r="P162" s="114">
        <v>128</v>
      </c>
      <c r="Q162" s="189">
        <f>IF(P162=0,"",VLOOKUP(P162,'得点テーブル'!$B$6:$H$133,7,0))</f>
        <v>7</v>
      </c>
    </row>
    <row r="163" spans="1:17" ht="13.5">
      <c r="A163" s="186">
        <f t="shared" si="6"/>
        <v>151</v>
      </c>
      <c r="B163" s="186" t="str">
        <f t="shared" si="7"/>
        <v>T</v>
      </c>
      <c r="C163" s="77" t="s">
        <v>904</v>
      </c>
      <c r="D163" s="450" t="s">
        <v>23</v>
      </c>
      <c r="E163" s="186">
        <f t="shared" si="8"/>
        <v>7</v>
      </c>
      <c r="F163" s="105"/>
      <c r="G163" s="76">
        <f>IF(F163=0,"",VLOOKUP(F163,'得点テーブル'!$B$6:$H$133,2,0))</f>
      </c>
      <c r="H163" s="411"/>
      <c r="I163" s="412">
        <f>IF(H163=0,"",VLOOKUP(H163,'得点テーブル'!$B$6:$H$133,2,0))</f>
      </c>
      <c r="J163" s="105"/>
      <c r="K163" s="189">
        <f>IF(J163=0,"",VLOOKUP(J163,'得点テーブル'!$B$6:$H$133,3,0))</f>
      </c>
      <c r="L163" s="114"/>
      <c r="M163" s="189">
        <f>IF(L163=0,"",VLOOKUP(L163,'得点テーブル'!$B$6:$H$134,5,0))</f>
      </c>
      <c r="N163" s="116"/>
      <c r="O163" s="189">
        <f>IF(N163=0,"",VLOOKUP(N163,'得点テーブル'!$B$6:$H$133,6,0))</f>
      </c>
      <c r="P163" s="114">
        <v>128</v>
      </c>
      <c r="Q163" s="189">
        <f>IF(P163=0,"",VLOOKUP(P163,'得点テーブル'!$B$6:$H$133,7,0))</f>
        <v>7</v>
      </c>
    </row>
    <row r="164" spans="1:17" ht="13.5">
      <c r="A164" s="186">
        <f t="shared" si="6"/>
        <v>151</v>
      </c>
      <c r="B164" s="186" t="str">
        <f t="shared" si="7"/>
        <v>T</v>
      </c>
      <c r="C164" s="77" t="s">
        <v>905</v>
      </c>
      <c r="D164" s="450" t="s">
        <v>23</v>
      </c>
      <c r="E164" s="186">
        <f t="shared" si="8"/>
        <v>7</v>
      </c>
      <c r="F164" s="105"/>
      <c r="G164" s="76">
        <f>IF(F164=0,"",VLOOKUP(F164,'得点テーブル'!$B$6:$H$133,2,0))</f>
      </c>
      <c r="H164" s="411"/>
      <c r="I164" s="412">
        <f>IF(H164=0,"",VLOOKUP(H164,'得点テーブル'!$B$6:$H$133,2,0))</f>
      </c>
      <c r="J164" s="105"/>
      <c r="K164" s="189">
        <f>IF(J164=0,"",VLOOKUP(J164,'得点テーブル'!$B$6:$H$133,3,0))</f>
      </c>
      <c r="L164" s="114"/>
      <c r="M164" s="189">
        <f>IF(L164=0,"",VLOOKUP(L164,'得点テーブル'!$B$6:$H$134,5,0))</f>
      </c>
      <c r="N164" s="116"/>
      <c r="O164" s="189">
        <f>IF(N164=0,"",VLOOKUP(N164,'得点テーブル'!$B$6:$H$133,6,0))</f>
      </c>
      <c r="P164" s="114">
        <v>128</v>
      </c>
      <c r="Q164" s="189">
        <f>IF(P164=0,"",VLOOKUP(P164,'得点テーブル'!$B$6:$H$133,7,0))</f>
        <v>7</v>
      </c>
    </row>
    <row r="165" spans="1:17" ht="13.5">
      <c r="A165" s="186">
        <f t="shared" si="6"/>
        <v>151</v>
      </c>
      <c r="B165" s="186" t="str">
        <f t="shared" si="7"/>
        <v>T</v>
      </c>
      <c r="C165" s="77" t="s">
        <v>906</v>
      </c>
      <c r="D165" s="450" t="s">
        <v>139</v>
      </c>
      <c r="E165" s="186">
        <f t="shared" si="8"/>
        <v>7</v>
      </c>
      <c r="F165" s="105"/>
      <c r="G165" s="76">
        <f>IF(F165=0,"",VLOOKUP(F165,'得点テーブル'!$B$6:$H$133,2,0))</f>
      </c>
      <c r="H165" s="411"/>
      <c r="I165" s="412">
        <f>IF(H165=0,"",VLOOKUP(H165,'得点テーブル'!$B$6:$H$133,2,0))</f>
      </c>
      <c r="J165" s="105"/>
      <c r="K165" s="189">
        <f>IF(J165=0,"",VLOOKUP(J165,'得点テーブル'!$B$6:$H$133,3,0))</f>
      </c>
      <c r="L165" s="114"/>
      <c r="M165" s="189">
        <f>IF(L165=0,"",VLOOKUP(L165,'得点テーブル'!$B$6:$H$134,5,0))</f>
      </c>
      <c r="N165" s="116"/>
      <c r="O165" s="189">
        <f>IF(N165=0,"",VLOOKUP(N165,'得点テーブル'!$B$6:$H$133,6,0))</f>
      </c>
      <c r="P165" s="114">
        <v>128</v>
      </c>
      <c r="Q165" s="189">
        <f>IF(P165=0,"",VLOOKUP(P165,'得点テーブル'!$B$6:$H$133,7,0))</f>
        <v>7</v>
      </c>
    </row>
    <row r="166" spans="1:17" ht="13.5">
      <c r="A166" s="186">
        <f t="shared" si="6"/>
        <v>151</v>
      </c>
      <c r="B166" s="186" t="str">
        <f t="shared" si="7"/>
        <v>T</v>
      </c>
      <c r="C166" s="77" t="s">
        <v>190</v>
      </c>
      <c r="D166" s="450" t="s">
        <v>120</v>
      </c>
      <c r="E166" s="186">
        <f t="shared" si="8"/>
        <v>7</v>
      </c>
      <c r="F166" s="105"/>
      <c r="G166" s="76">
        <f>IF(F166=0,"",VLOOKUP(F166,'得点テーブル'!$B$6:$H$133,2,0))</f>
      </c>
      <c r="H166" s="411"/>
      <c r="I166" s="412">
        <f>IF(H166=0,"",VLOOKUP(H166,'得点テーブル'!$B$6:$H$133,2,0))</f>
      </c>
      <c r="J166" s="105"/>
      <c r="K166" s="189">
        <f>IF(J166=0,"",VLOOKUP(J166,'得点テーブル'!$B$6:$H$133,3,0))</f>
      </c>
      <c r="L166" s="114"/>
      <c r="M166" s="189">
        <f>IF(L166=0,"",VLOOKUP(L166,'得点テーブル'!$B$6:$H$134,5,0))</f>
      </c>
      <c r="N166" s="116"/>
      <c r="O166" s="189">
        <f>IF(N166=0,"",VLOOKUP(N166,'得点テーブル'!$B$6:$H$133,6,0))</f>
      </c>
      <c r="P166" s="114">
        <v>128</v>
      </c>
      <c r="Q166" s="189">
        <f>IF(P166=0,"",VLOOKUP(P166,'得点テーブル'!$B$6:$H$133,7,0))</f>
        <v>7</v>
      </c>
    </row>
    <row r="167" spans="1:17" ht="13.5">
      <c r="A167" s="186">
        <f t="shared" si="6"/>
        <v>151</v>
      </c>
      <c r="B167" s="186" t="str">
        <f t="shared" si="7"/>
        <v>T</v>
      </c>
      <c r="C167" s="77" t="s">
        <v>907</v>
      </c>
      <c r="D167" s="450" t="s">
        <v>47</v>
      </c>
      <c r="E167" s="186">
        <f t="shared" si="8"/>
        <v>7</v>
      </c>
      <c r="F167" s="105"/>
      <c r="G167" s="76">
        <f>IF(F167=0,"",VLOOKUP(F167,'得点テーブル'!$B$6:$H$133,2,0))</f>
      </c>
      <c r="H167" s="411"/>
      <c r="I167" s="412">
        <f>IF(H167=0,"",VLOOKUP(H167,'得点テーブル'!$B$6:$H$133,2,0))</f>
      </c>
      <c r="J167" s="105"/>
      <c r="K167" s="189">
        <f>IF(J167=0,"",VLOOKUP(J167,'得点テーブル'!$B$6:$H$133,3,0))</f>
      </c>
      <c r="L167" s="114"/>
      <c r="M167" s="189">
        <f>IF(L167=0,"",VLOOKUP(L167,'得点テーブル'!$B$6:$H$134,5,0))</f>
      </c>
      <c r="N167" s="116"/>
      <c r="O167" s="189">
        <f>IF(N167=0,"",VLOOKUP(N167,'得点テーブル'!$B$6:$H$133,6,0))</f>
      </c>
      <c r="P167" s="114">
        <v>128</v>
      </c>
      <c r="Q167" s="189">
        <f>IF(P167=0,"",VLOOKUP(P167,'得点テーブル'!$B$6:$H$133,7,0))</f>
        <v>7</v>
      </c>
    </row>
    <row r="168" spans="1:17" ht="13.5">
      <c r="A168" s="186">
        <f t="shared" si="6"/>
        <v>151</v>
      </c>
      <c r="B168" s="186" t="str">
        <f t="shared" si="7"/>
        <v>T</v>
      </c>
      <c r="C168" s="77" t="s">
        <v>908</v>
      </c>
      <c r="D168" s="450" t="s">
        <v>102</v>
      </c>
      <c r="E168" s="186">
        <f t="shared" si="8"/>
        <v>7</v>
      </c>
      <c r="F168" s="105"/>
      <c r="G168" s="76">
        <f>IF(F168=0,"",VLOOKUP(F168,'得点テーブル'!$B$6:$H$133,2,0))</f>
      </c>
      <c r="H168" s="411"/>
      <c r="I168" s="412">
        <f>IF(H168=0,"",VLOOKUP(H168,'得点テーブル'!$B$6:$H$133,2,0))</f>
      </c>
      <c r="J168" s="105"/>
      <c r="K168" s="189">
        <f>IF(J168=0,"",VLOOKUP(J168,'得点テーブル'!$B$6:$H$133,3,0))</f>
      </c>
      <c r="L168" s="114"/>
      <c r="M168" s="189">
        <f>IF(L168=0,"",VLOOKUP(L168,'得点テーブル'!$B$6:$H$134,5,0))</f>
      </c>
      <c r="N168" s="116"/>
      <c r="O168" s="189">
        <f>IF(N168=0,"",VLOOKUP(N168,'得点テーブル'!$B$6:$H$133,6,0))</f>
      </c>
      <c r="P168" s="114">
        <v>128</v>
      </c>
      <c r="Q168" s="189">
        <f>IF(P168=0,"",VLOOKUP(P168,'得点テーブル'!$B$6:$H$133,7,0))</f>
        <v>7</v>
      </c>
    </row>
    <row r="169" spans="1:17" ht="13.5">
      <c r="A169" s="186">
        <f t="shared" si="6"/>
        <v>151</v>
      </c>
      <c r="B169" s="186" t="str">
        <f t="shared" si="7"/>
        <v>T</v>
      </c>
      <c r="C169" s="77" t="s">
        <v>909</v>
      </c>
      <c r="D169" s="450" t="s">
        <v>192</v>
      </c>
      <c r="E169" s="186">
        <f t="shared" si="8"/>
        <v>7</v>
      </c>
      <c r="F169" s="105"/>
      <c r="G169" s="76">
        <f>IF(F169=0,"",VLOOKUP(F169,'得点テーブル'!$B$6:$H$133,2,0))</f>
      </c>
      <c r="H169" s="411"/>
      <c r="I169" s="412">
        <f>IF(H169=0,"",VLOOKUP(H169,'得点テーブル'!$B$6:$H$133,2,0))</f>
      </c>
      <c r="J169" s="105"/>
      <c r="K169" s="189">
        <f>IF(J169=0,"",VLOOKUP(J169,'得点テーブル'!$B$6:$H$133,3,0))</f>
      </c>
      <c r="L169" s="114"/>
      <c r="M169" s="189">
        <f>IF(L169=0,"",VLOOKUP(L169,'得点テーブル'!$B$6:$H$134,5,0))</f>
      </c>
      <c r="N169" s="116"/>
      <c r="O169" s="189">
        <f>IF(N169=0,"",VLOOKUP(N169,'得点テーブル'!$B$6:$H$133,6,0))</f>
      </c>
      <c r="P169" s="114">
        <v>128</v>
      </c>
      <c r="Q169" s="189">
        <f>IF(P169=0,"",VLOOKUP(P169,'得点テーブル'!$B$6:$H$133,7,0))</f>
        <v>7</v>
      </c>
    </row>
    <row r="170" spans="1:17" ht="13.5">
      <c r="A170" s="186">
        <f t="shared" si="6"/>
        <v>151</v>
      </c>
      <c r="B170" s="186" t="str">
        <f t="shared" si="7"/>
        <v>T</v>
      </c>
      <c r="C170" s="77" t="s">
        <v>910</v>
      </c>
      <c r="D170" s="450" t="s">
        <v>47</v>
      </c>
      <c r="E170" s="186">
        <f t="shared" si="8"/>
        <v>7</v>
      </c>
      <c r="F170" s="105"/>
      <c r="G170" s="76">
        <f>IF(F170=0,"",VLOOKUP(F170,'得点テーブル'!$B$6:$H$133,2,0))</f>
      </c>
      <c r="H170" s="411"/>
      <c r="I170" s="412">
        <f>IF(H170=0,"",VLOOKUP(H170,'得点テーブル'!$B$6:$H$133,2,0))</f>
      </c>
      <c r="J170" s="105"/>
      <c r="K170" s="189">
        <f>IF(J170=0,"",VLOOKUP(J170,'得点テーブル'!$B$6:$H$133,3,0))</f>
      </c>
      <c r="L170" s="114"/>
      <c r="M170" s="189">
        <f>IF(L170=0,"",VLOOKUP(L170,'得点テーブル'!$B$6:$H$134,5,0))</f>
      </c>
      <c r="N170" s="116"/>
      <c r="O170" s="189">
        <f>IF(N170=0,"",VLOOKUP(N170,'得点テーブル'!$B$6:$H$133,6,0))</f>
      </c>
      <c r="P170" s="114">
        <v>128</v>
      </c>
      <c r="Q170" s="189">
        <f>IF(P170=0,"",VLOOKUP(P170,'得点テーブル'!$B$6:$H$133,7,0))</f>
        <v>7</v>
      </c>
    </row>
    <row r="171" spans="1:17" ht="13.5">
      <c r="A171" s="186">
        <f t="shared" si="6"/>
        <v>166</v>
      </c>
      <c r="B171" s="186">
        <f t="shared" si="7"/>
      </c>
      <c r="C171" s="77" t="s">
        <v>194</v>
      </c>
      <c r="D171" s="448" t="s">
        <v>25</v>
      </c>
      <c r="E171" s="186">
        <f t="shared" si="8"/>
        <v>6</v>
      </c>
      <c r="F171" s="105">
        <v>128</v>
      </c>
      <c r="G171" s="76">
        <f>IF(F171=0,"",VLOOKUP(F171,'得点テーブル'!$B$6:$H$133,2,0))</f>
        <v>1</v>
      </c>
      <c r="H171" s="411"/>
      <c r="I171" s="412">
        <f>IF(H171=0,"",VLOOKUP(H171,'得点テーブル'!$B$6:$H$133,2,0))</f>
      </c>
      <c r="J171" s="105">
        <v>128</v>
      </c>
      <c r="K171" s="189">
        <f>IF(J171=0,"",VLOOKUP(J171,'得点テーブル'!$B$6:$H$133,3,0))</f>
        <v>5</v>
      </c>
      <c r="L171" s="114"/>
      <c r="M171" s="189">
        <f>IF(L171=0,"",VLOOKUP(L171,'得点テーブル'!$B$6:$H$134,5,0))</f>
      </c>
      <c r="N171" s="116"/>
      <c r="O171" s="189">
        <f>IF(N171=0,"",VLOOKUP(N171,'得点テーブル'!$B$6:$H$133,6,0))</f>
      </c>
      <c r="P171" s="114"/>
      <c r="Q171" s="189">
        <f>IF(P171=0,"",VLOOKUP(P171,'得点テーブル'!$B$6:$H$133,7,0))</f>
      </c>
    </row>
    <row r="172" spans="1:17" ht="13.5">
      <c r="A172" s="186">
        <f t="shared" si="6"/>
        <v>166</v>
      </c>
      <c r="B172" s="186" t="str">
        <f t="shared" si="7"/>
        <v>T</v>
      </c>
      <c r="C172" s="77" t="s">
        <v>195</v>
      </c>
      <c r="D172" s="448" t="s">
        <v>62</v>
      </c>
      <c r="E172" s="186">
        <f t="shared" si="8"/>
        <v>6</v>
      </c>
      <c r="F172" s="105">
        <v>128</v>
      </c>
      <c r="G172" s="76">
        <f>IF(F172=0,"",VLOOKUP(F172,'得点テーブル'!$B$6:$H$133,2,0))</f>
        <v>1</v>
      </c>
      <c r="H172" s="411"/>
      <c r="I172" s="412">
        <f>IF(H172=0,"",VLOOKUP(H172,'得点テーブル'!$B$6:$H$133,2,0))</f>
      </c>
      <c r="J172" s="105"/>
      <c r="K172" s="189">
        <f>IF(J172=0,"",VLOOKUP(J172,'得点テーブル'!$B$6:$H$133,3,0))</f>
      </c>
      <c r="L172" s="114">
        <v>256</v>
      </c>
      <c r="M172" s="189">
        <f>IF(L172=0,"",VLOOKUP(L172,'得点テーブル'!$B$6:$H$134,5,0))</f>
        <v>5</v>
      </c>
      <c r="N172" s="116"/>
      <c r="O172" s="189">
        <f>IF(N172=0,"",VLOOKUP(N172,'得点テーブル'!$B$6:$H$133,6,0))</f>
      </c>
      <c r="P172" s="114"/>
      <c r="Q172" s="189">
        <f>IF(P172=0,"",VLOOKUP(P172,'得点テーブル'!$B$6:$H$133,7,0))</f>
      </c>
    </row>
    <row r="173" spans="1:17" ht="13.5">
      <c r="A173" s="186">
        <f t="shared" si="6"/>
        <v>166</v>
      </c>
      <c r="B173" s="186" t="str">
        <f t="shared" si="7"/>
        <v>T</v>
      </c>
      <c r="C173" s="77" t="s">
        <v>196</v>
      </c>
      <c r="D173" s="431" t="s">
        <v>139</v>
      </c>
      <c r="E173" s="186">
        <f t="shared" si="8"/>
        <v>6</v>
      </c>
      <c r="F173" s="105">
        <v>128</v>
      </c>
      <c r="G173" s="76">
        <f>IF(F173=0,"",VLOOKUP(F173,'得点テーブル'!$B$6:$H$133,2,0))</f>
        <v>1</v>
      </c>
      <c r="H173" s="411"/>
      <c r="I173" s="412">
        <f>IF(H173=0,"",VLOOKUP(H173,'得点テーブル'!$B$6:$H$133,2,0))</f>
      </c>
      <c r="J173" s="105">
        <v>128</v>
      </c>
      <c r="K173" s="189">
        <f>IF(J173=0,"",VLOOKUP(J173,'得点テーブル'!$B$6:$H$133,3,0))</f>
        <v>5</v>
      </c>
      <c r="L173" s="114"/>
      <c r="M173" s="189">
        <f>IF(L173=0,"",VLOOKUP(L173,'得点テーブル'!$B$6:$H$134,5,0))</f>
      </c>
      <c r="N173" s="116"/>
      <c r="O173" s="189">
        <f>IF(N173=0,"",VLOOKUP(N173,'得点テーブル'!$B$6:$H$133,6,0))</f>
      </c>
      <c r="P173" s="114"/>
      <c r="Q173" s="189">
        <f>IF(P173=0,"",VLOOKUP(P173,'得点テーブル'!$B$6:$H$133,7,0))</f>
      </c>
    </row>
    <row r="174" spans="1:17" ht="13.5">
      <c r="A174" s="186">
        <f t="shared" si="6"/>
        <v>166</v>
      </c>
      <c r="B174" s="186" t="str">
        <f t="shared" si="7"/>
        <v>T</v>
      </c>
      <c r="C174" s="77" t="s">
        <v>197</v>
      </c>
      <c r="D174" s="431" t="s">
        <v>47</v>
      </c>
      <c r="E174" s="186">
        <f t="shared" si="8"/>
        <v>6</v>
      </c>
      <c r="F174" s="105">
        <v>16</v>
      </c>
      <c r="G174" s="76">
        <f>IF(F174=0,"",VLOOKUP(F174,'得点テーブル'!$B$6:$H$133,2,0))</f>
        <v>6</v>
      </c>
      <c r="H174" s="411"/>
      <c r="I174" s="412">
        <f>IF(H174=0,"",VLOOKUP(H174,'得点テーブル'!$B$6:$H$133,2,0))</f>
      </c>
      <c r="J174" s="105"/>
      <c r="K174" s="189">
        <f>IF(J174=0,"",VLOOKUP(J174,'得点テーブル'!$B$6:$H$133,3,0))</f>
      </c>
      <c r="L174" s="114"/>
      <c r="M174" s="189">
        <f>IF(L174=0,"",VLOOKUP(L174,'得点テーブル'!$B$6:$H$134,5,0))</f>
      </c>
      <c r="N174" s="116"/>
      <c r="O174" s="189">
        <f>IF(N174=0,"",VLOOKUP(N174,'得点テーブル'!$B$6:$H$133,6,0))</f>
      </c>
      <c r="P174" s="114"/>
      <c r="Q174" s="189">
        <f>IF(P174=0,"",VLOOKUP(P174,'得点テーブル'!$B$6:$H$133,7,0))</f>
      </c>
    </row>
    <row r="175" spans="1:17" ht="13.5">
      <c r="A175" s="186">
        <f t="shared" si="6"/>
        <v>166</v>
      </c>
      <c r="B175" s="186" t="str">
        <f t="shared" si="7"/>
        <v>T</v>
      </c>
      <c r="C175" s="77" t="s">
        <v>198</v>
      </c>
      <c r="D175" s="431" t="s">
        <v>199</v>
      </c>
      <c r="E175" s="186">
        <f t="shared" si="8"/>
        <v>6</v>
      </c>
      <c r="F175" s="105">
        <v>16</v>
      </c>
      <c r="G175" s="76">
        <f>IF(F175=0,"",VLOOKUP(F175,'得点テーブル'!$B$6:$H$133,2,0))</f>
        <v>6</v>
      </c>
      <c r="H175" s="411"/>
      <c r="I175" s="412">
        <f>IF(H175=0,"",VLOOKUP(H175,'得点テーブル'!$B$6:$H$133,2,0))</f>
      </c>
      <c r="J175" s="105"/>
      <c r="K175" s="189"/>
      <c r="L175" s="114"/>
      <c r="M175" s="189">
        <f>IF(L175=0,"",VLOOKUP(L175,'得点テーブル'!$B$6:$H$134,5,0))</f>
      </c>
      <c r="N175" s="116"/>
      <c r="O175" s="189">
        <f>IF(N175=0,"",VLOOKUP(N175,'得点テーブル'!$B$6:$H$133,6,0))</f>
      </c>
      <c r="P175" s="114"/>
      <c r="Q175" s="189">
        <f>IF(P175=0,"",VLOOKUP(P175,'得点テーブル'!$B$6:$H$133,7,0))</f>
      </c>
    </row>
    <row r="176" spans="1:17" ht="13.5">
      <c r="A176" s="186">
        <f t="shared" si="6"/>
        <v>166</v>
      </c>
      <c r="B176" s="186" t="str">
        <f t="shared" si="7"/>
        <v>T</v>
      </c>
      <c r="C176" s="77" t="s">
        <v>200</v>
      </c>
      <c r="D176" s="431" t="s">
        <v>42</v>
      </c>
      <c r="E176" s="186">
        <f t="shared" si="8"/>
        <v>6</v>
      </c>
      <c r="F176" s="105">
        <v>32</v>
      </c>
      <c r="G176" s="76">
        <f>IF(F176=0,"",VLOOKUP(F176,'得点テーブル'!$B$6:$H$133,2,0))</f>
        <v>4</v>
      </c>
      <c r="H176" s="411">
        <v>64</v>
      </c>
      <c r="I176" s="412">
        <f>IF(H176=0,"",VLOOKUP(H176,'得点テーブル'!$B$6:$H$133,2,0))</f>
        <v>2</v>
      </c>
      <c r="J176" s="105"/>
      <c r="K176" s="189">
        <f>IF(J176=0,"",VLOOKUP(J176,'得点テーブル'!$B$6:$H$133,3,0))</f>
      </c>
      <c r="L176" s="114"/>
      <c r="M176" s="189">
        <f>IF(L176=0,"",VLOOKUP(L176,'得点テーブル'!$B$6:$H$134,5,0))</f>
      </c>
      <c r="N176" s="116"/>
      <c r="O176" s="189">
        <f>IF(N176=0,"",VLOOKUP(N176,'得点テーブル'!$B$6:$H$133,6,0))</f>
      </c>
      <c r="P176" s="114"/>
      <c r="Q176" s="189">
        <f>IF(P176=0,"",VLOOKUP(P176,'得点テーブル'!$B$6:$H$133,7,0))</f>
      </c>
    </row>
    <row r="177" spans="1:17" ht="13.5">
      <c r="A177" s="186">
        <f t="shared" si="6"/>
        <v>166</v>
      </c>
      <c r="B177" s="186" t="str">
        <f t="shared" si="7"/>
        <v>T</v>
      </c>
      <c r="C177" s="77" t="s">
        <v>911</v>
      </c>
      <c r="D177" s="431" t="s">
        <v>42</v>
      </c>
      <c r="E177" s="186">
        <f t="shared" si="8"/>
        <v>6</v>
      </c>
      <c r="F177" s="105"/>
      <c r="G177" s="76">
        <f>IF(F177=0,"",VLOOKUP(F177,'得点テーブル'!$B$6:$H$133,2,0))</f>
      </c>
      <c r="H177" s="411">
        <v>16</v>
      </c>
      <c r="I177" s="412">
        <f>IF(H177=0,"",VLOOKUP(H177,'得点テーブル'!$B$6:$H$133,2,0))</f>
        <v>6</v>
      </c>
      <c r="J177" s="105"/>
      <c r="K177" s="189">
        <f>IF(J177=0,"",VLOOKUP(J177,'得点テーブル'!$B$6:$H$133,3,0))</f>
      </c>
      <c r="L177" s="114"/>
      <c r="M177" s="189">
        <f>IF(L177=0,"",VLOOKUP(L177,'得点テーブル'!$B$6:$H$134,5,0))</f>
      </c>
      <c r="N177" s="116"/>
      <c r="O177" s="189">
        <f>IF(N177=0,"",VLOOKUP(N177,'得点テーブル'!$B$6:$H$133,6,0))</f>
      </c>
      <c r="P177" s="114"/>
      <c r="Q177" s="189">
        <f>IF(P177=0,"",VLOOKUP(P177,'得点テーブル'!$B$6:$H$133,7,0))</f>
      </c>
    </row>
    <row r="178" spans="1:17" ht="13.5">
      <c r="A178" s="186">
        <f t="shared" si="6"/>
        <v>166</v>
      </c>
      <c r="B178" s="186" t="str">
        <f t="shared" si="7"/>
        <v>T</v>
      </c>
      <c r="C178" s="77" t="s">
        <v>912</v>
      </c>
      <c r="D178" s="431" t="s">
        <v>201</v>
      </c>
      <c r="E178" s="186">
        <f t="shared" si="8"/>
        <v>6</v>
      </c>
      <c r="F178" s="105"/>
      <c r="G178" s="76">
        <f>IF(F178=0,"",VLOOKUP(F178,'得点テーブル'!$B$6:$H$133,2,0))</f>
      </c>
      <c r="H178" s="411">
        <v>16</v>
      </c>
      <c r="I178" s="412">
        <f>IF(H178=0,"",VLOOKUP(H178,'得点テーブル'!$B$6:$H$133,2,0))</f>
        <v>6</v>
      </c>
      <c r="J178" s="105"/>
      <c r="K178" s="189">
        <f>IF(J178=0,"",VLOOKUP(J178,'得点テーブル'!$B$6:$H$133,3,0))</f>
      </c>
      <c r="L178" s="114"/>
      <c r="M178" s="189">
        <f>IF(L178=0,"",VLOOKUP(L178,'得点テーブル'!$B$6:$H$134,5,0))</f>
      </c>
      <c r="N178" s="116"/>
      <c r="O178" s="189">
        <f>IF(N178=0,"",VLOOKUP(N178,'得点テーブル'!$B$6:$H$133,6,0))</f>
      </c>
      <c r="P178" s="114"/>
      <c r="Q178" s="189">
        <f>IF(P178=0,"",VLOOKUP(P178,'得点テーブル'!$B$6:$H$133,7,0))</f>
      </c>
    </row>
    <row r="179" spans="1:17" ht="13.5">
      <c r="A179" s="186">
        <f t="shared" si="6"/>
        <v>174</v>
      </c>
      <c r="B179" s="186">
        <f t="shared" si="7"/>
      </c>
      <c r="C179" s="77" t="s">
        <v>202</v>
      </c>
      <c r="D179" s="431" t="s">
        <v>40</v>
      </c>
      <c r="E179" s="186">
        <f t="shared" si="8"/>
        <v>5</v>
      </c>
      <c r="F179" s="105"/>
      <c r="G179" s="76">
        <f>IF(F179=0,"",VLOOKUP(F179,'得点テーブル'!$B$6:$H$133,2,0))</f>
      </c>
      <c r="H179" s="411"/>
      <c r="I179" s="412">
        <f>IF(H179=0,"",VLOOKUP(H179,'得点テーブル'!$B$6:$H$133,2,0))</f>
      </c>
      <c r="J179" s="105">
        <v>128</v>
      </c>
      <c r="K179" s="189">
        <f>IF(J179=0,"",VLOOKUP(J179,'得点テーブル'!$B$6:$H$133,3,0))</f>
        <v>5</v>
      </c>
      <c r="L179" s="114"/>
      <c r="M179" s="189">
        <f>IF(L179=0,"",VLOOKUP(L179,'得点テーブル'!$B$6:$H$134,5,0))</f>
      </c>
      <c r="N179" s="116"/>
      <c r="O179" s="189">
        <f>IF(N179=0,"",VLOOKUP(N179,'得点テーブル'!$B$6:$H$133,6,0))</f>
      </c>
      <c r="P179" s="114"/>
      <c r="Q179" s="189">
        <f>IF(P179=0,"",VLOOKUP(P179,'得点テーブル'!$B$6:$H$133,7,0))</f>
      </c>
    </row>
    <row r="180" spans="1:17" ht="13.5">
      <c r="A180" s="186">
        <f t="shared" si="6"/>
        <v>174</v>
      </c>
      <c r="B180" s="186" t="str">
        <f t="shared" si="7"/>
        <v>T</v>
      </c>
      <c r="C180" s="77" t="s">
        <v>203</v>
      </c>
      <c r="D180" s="431" t="s">
        <v>16</v>
      </c>
      <c r="E180" s="186">
        <f t="shared" si="8"/>
        <v>5</v>
      </c>
      <c r="F180" s="105"/>
      <c r="G180" s="76">
        <f>IF(F180=0,"",VLOOKUP(F180,'得点テーブル'!$B$6:$H$133,2,0))</f>
      </c>
      <c r="H180" s="411"/>
      <c r="I180" s="412">
        <f>IF(H180=0,"",VLOOKUP(H180,'得点テーブル'!$B$6:$H$133,2,0))</f>
      </c>
      <c r="J180" s="105">
        <v>128</v>
      </c>
      <c r="K180" s="189">
        <f>IF(J180=0,"",VLOOKUP(J180,'得点テーブル'!$B$6:$H$133,3,0))</f>
        <v>5</v>
      </c>
      <c r="L180" s="114"/>
      <c r="M180" s="189">
        <f>IF(L180=0,"",VLOOKUP(L180,'得点テーブル'!$B$6:$H$134,5,0))</f>
      </c>
      <c r="N180" s="116"/>
      <c r="O180" s="189">
        <f>IF(N180=0,"",VLOOKUP(N180,'得点テーブル'!$B$6:$H$133,6,0))</f>
      </c>
      <c r="P180" s="114"/>
      <c r="Q180" s="189">
        <f>IF(P180=0,"",VLOOKUP(P180,'得点テーブル'!$B$6:$H$133,7,0))</f>
      </c>
    </row>
    <row r="181" spans="1:17" ht="13.5">
      <c r="A181" s="186">
        <f t="shared" si="6"/>
        <v>174</v>
      </c>
      <c r="B181" s="186" t="str">
        <f t="shared" si="7"/>
        <v>T</v>
      </c>
      <c r="C181" s="77" t="s">
        <v>204</v>
      </c>
      <c r="D181" s="431" t="s">
        <v>139</v>
      </c>
      <c r="E181" s="186">
        <f t="shared" si="8"/>
        <v>5</v>
      </c>
      <c r="F181" s="105"/>
      <c r="G181" s="76">
        <f>IF(F181=0,"",VLOOKUP(F181,'得点テーブル'!$B$6:$H$133,2,0))</f>
      </c>
      <c r="H181" s="411"/>
      <c r="I181" s="412">
        <f>IF(H181=0,"",VLOOKUP(H181,'得点テーブル'!$B$6:$H$133,2,0))</f>
      </c>
      <c r="J181" s="105">
        <v>128</v>
      </c>
      <c r="K181" s="189">
        <f>IF(J181=0,"",VLOOKUP(J181,'得点テーブル'!$B$6:$H$133,3,0))</f>
        <v>5</v>
      </c>
      <c r="L181" s="114"/>
      <c r="M181" s="189">
        <f>IF(L181=0,"",VLOOKUP(L181,'得点テーブル'!$B$6:$H$134,5,0))</f>
      </c>
      <c r="N181" s="116"/>
      <c r="O181" s="189">
        <f>IF(N181=0,"",VLOOKUP(N181,'得点テーブル'!$B$6:$H$133,6,0))</f>
      </c>
      <c r="P181" s="114"/>
      <c r="Q181" s="189">
        <f>IF(P181=0,"",VLOOKUP(P181,'得点テーブル'!$B$6:$H$133,7,0))</f>
      </c>
    </row>
    <row r="182" spans="1:17" ht="13.5">
      <c r="A182" s="186">
        <f t="shared" si="6"/>
        <v>174</v>
      </c>
      <c r="B182" s="186" t="str">
        <f t="shared" si="7"/>
        <v>T</v>
      </c>
      <c r="C182" s="77" t="s">
        <v>205</v>
      </c>
      <c r="D182" s="431" t="s">
        <v>139</v>
      </c>
      <c r="E182" s="186">
        <f t="shared" si="8"/>
        <v>5</v>
      </c>
      <c r="F182" s="105"/>
      <c r="G182" s="76">
        <f>IF(F182=0,"",VLOOKUP(F182,'得点テーブル'!$B$6:$H$133,2,0))</f>
      </c>
      <c r="H182" s="411"/>
      <c r="I182" s="412">
        <f>IF(H182=0,"",VLOOKUP(H182,'得点テーブル'!$B$6:$H$133,2,0))</f>
      </c>
      <c r="J182" s="105">
        <v>128</v>
      </c>
      <c r="K182" s="189">
        <f>IF(J182=0,"",VLOOKUP(J182,'得点テーブル'!$B$6:$H$133,3,0))</f>
        <v>5</v>
      </c>
      <c r="L182" s="114"/>
      <c r="M182" s="189">
        <f>IF(L182=0,"",VLOOKUP(L182,'得点テーブル'!$B$6:$H$134,5,0))</f>
      </c>
      <c r="N182" s="116"/>
      <c r="O182" s="189">
        <f>IF(N182=0,"",VLOOKUP(N182,'得点テーブル'!$B$6:$H$133,6,0))</f>
      </c>
      <c r="P182" s="114"/>
      <c r="Q182" s="189">
        <f>IF(P182=0,"",VLOOKUP(P182,'得点テーブル'!$B$6:$H$133,7,0))</f>
      </c>
    </row>
    <row r="183" spans="1:17" ht="13.5">
      <c r="A183" s="186">
        <f t="shared" si="6"/>
        <v>174</v>
      </c>
      <c r="B183" s="186" t="str">
        <f t="shared" si="7"/>
        <v>T</v>
      </c>
      <c r="C183" s="78" t="s">
        <v>913</v>
      </c>
      <c r="D183" s="450" t="s">
        <v>206</v>
      </c>
      <c r="E183" s="186">
        <f t="shared" si="8"/>
        <v>5</v>
      </c>
      <c r="F183" s="105"/>
      <c r="G183" s="76">
        <f>IF(F183=0,"",VLOOKUP(F183,'得点テーブル'!$B$6:$H$133,2,0))</f>
      </c>
      <c r="H183" s="411"/>
      <c r="I183" s="412">
        <f>IF(H183=0,"",VLOOKUP(H183,'得点テーブル'!$B$6:$H$133,2,0))</f>
      </c>
      <c r="J183" s="105"/>
      <c r="K183" s="189">
        <f>IF(J183=0,"",VLOOKUP(J183,'得点テーブル'!$B$6:$H$133,3,0))</f>
      </c>
      <c r="L183" s="114">
        <v>256</v>
      </c>
      <c r="M183" s="189">
        <f>IF(L183=0,"",VLOOKUP(L183,'得点テーブル'!$B$6:$H$134,5,0))</f>
        <v>5</v>
      </c>
      <c r="N183" s="116"/>
      <c r="O183" s="189">
        <f>IF(N183=0,"",VLOOKUP(N183,'得点テーブル'!$B$6:$H$133,6,0))</f>
      </c>
      <c r="P183" s="114"/>
      <c r="Q183" s="189">
        <f>IF(P183=0,"",VLOOKUP(P183,'得点テーブル'!$B$6:$H$133,7,0))</f>
      </c>
    </row>
    <row r="184" spans="1:17" ht="13.5">
      <c r="A184" s="186">
        <f t="shared" si="6"/>
        <v>174</v>
      </c>
      <c r="B184" s="186" t="str">
        <f t="shared" si="7"/>
        <v>T</v>
      </c>
      <c r="C184" s="78" t="s">
        <v>914</v>
      </c>
      <c r="D184" s="450" t="s">
        <v>166</v>
      </c>
      <c r="E184" s="186">
        <f t="shared" si="8"/>
        <v>5</v>
      </c>
      <c r="F184" s="105"/>
      <c r="G184" s="76">
        <f>IF(F184=0,"",VLOOKUP(F184,'得点テーブル'!$B$6:$H$133,2,0))</f>
      </c>
      <c r="H184" s="411"/>
      <c r="I184" s="412">
        <f>IF(H184=0,"",VLOOKUP(H184,'得点テーブル'!$B$6:$H$133,2,0))</f>
      </c>
      <c r="J184" s="105"/>
      <c r="K184" s="189">
        <f>IF(J184=0,"",VLOOKUP(J184,'得点テーブル'!$B$6:$H$133,3,0))</f>
      </c>
      <c r="L184" s="114">
        <v>256</v>
      </c>
      <c r="M184" s="189">
        <f>IF(L184=0,"",VLOOKUP(L184,'得点テーブル'!$B$6:$H$134,5,0))</f>
        <v>5</v>
      </c>
      <c r="N184" s="116"/>
      <c r="O184" s="189">
        <f>IF(N184=0,"",VLOOKUP(N184,'得点テーブル'!$B$6:$H$133,6,0))</f>
      </c>
      <c r="P184" s="114"/>
      <c r="Q184" s="189">
        <f>IF(P184=0,"",VLOOKUP(P184,'得点テーブル'!$B$6:$H$133,7,0))</f>
      </c>
    </row>
    <row r="185" spans="1:17" ht="13.5">
      <c r="A185" s="186">
        <f t="shared" si="6"/>
        <v>174</v>
      </c>
      <c r="B185" s="186" t="str">
        <f t="shared" si="7"/>
        <v>T</v>
      </c>
      <c r="C185" s="247" t="s">
        <v>915</v>
      </c>
      <c r="D185" s="451" t="s">
        <v>16</v>
      </c>
      <c r="E185" s="186">
        <f t="shared" si="8"/>
        <v>5</v>
      </c>
      <c r="F185" s="105"/>
      <c r="G185" s="76">
        <f>IF(F185=0,"",VLOOKUP(F185,'得点テーブル'!$B$6:$H$133,2,0))</f>
      </c>
      <c r="H185" s="411"/>
      <c r="I185" s="412">
        <f>IF(H185=0,"",VLOOKUP(H185,'得点テーブル'!$B$6:$H$133,2,0))</f>
      </c>
      <c r="J185" s="105"/>
      <c r="K185" s="189">
        <f>IF(J185=0,"",VLOOKUP(J185,'得点テーブル'!$B$6:$H$133,3,0))</f>
      </c>
      <c r="L185" s="114">
        <v>256</v>
      </c>
      <c r="M185" s="189">
        <f>IF(L185=0,"",VLOOKUP(L185,'得点テーブル'!$B$6:$H$134,5,0))</f>
        <v>5</v>
      </c>
      <c r="N185" s="116"/>
      <c r="O185" s="189">
        <f>IF(N185=0,"",VLOOKUP(N185,'得点テーブル'!$B$6:$H$133,6,0))</f>
      </c>
      <c r="P185" s="114"/>
      <c r="Q185" s="189">
        <f>IF(P185=0,"",VLOOKUP(P185,'得点テーブル'!$B$6:$H$133,7,0))</f>
      </c>
    </row>
    <row r="186" spans="1:17" ht="13.5">
      <c r="A186" s="186">
        <f t="shared" si="6"/>
        <v>174</v>
      </c>
      <c r="B186" s="186" t="str">
        <f t="shared" si="7"/>
        <v>T</v>
      </c>
      <c r="C186" s="48" t="s">
        <v>207</v>
      </c>
      <c r="D186" s="452" t="s">
        <v>206</v>
      </c>
      <c r="E186" s="186">
        <f t="shared" si="8"/>
        <v>5</v>
      </c>
      <c r="F186" s="105"/>
      <c r="G186" s="76">
        <f>IF(F186=0,"",VLOOKUP(F186,'得点テーブル'!$B$6:$H$133,2,0))</f>
      </c>
      <c r="H186" s="411"/>
      <c r="I186" s="412">
        <f>IF(H186=0,"",VLOOKUP(H186,'得点テーブル'!$B$6:$H$133,2,0))</f>
      </c>
      <c r="J186" s="105"/>
      <c r="K186" s="189">
        <f>IF(J186=0,"",VLOOKUP(J186,'得点テーブル'!$B$6:$H$133,3,0))</f>
      </c>
      <c r="L186" s="114">
        <v>256</v>
      </c>
      <c r="M186" s="189">
        <f>IF(L186=0,"",VLOOKUP(L186,'得点テーブル'!$B$6:$H$134,5,0))</f>
        <v>5</v>
      </c>
      <c r="N186" s="116"/>
      <c r="O186" s="189">
        <f>IF(N186=0,"",VLOOKUP(N186,'得点テーブル'!$B$6:$H$133,6,0))</f>
      </c>
      <c r="P186" s="114"/>
      <c r="Q186" s="189">
        <f>IF(P186=0,"",VLOOKUP(P186,'得点テーブル'!$B$6:$H$133,7,0))</f>
      </c>
    </row>
    <row r="187" spans="1:17" ht="13.5">
      <c r="A187" s="186">
        <f t="shared" si="6"/>
        <v>174</v>
      </c>
      <c r="B187" s="186" t="str">
        <f t="shared" si="7"/>
        <v>T</v>
      </c>
      <c r="C187" s="48" t="s">
        <v>208</v>
      </c>
      <c r="D187" s="452" t="s">
        <v>209</v>
      </c>
      <c r="E187" s="186">
        <f t="shared" si="8"/>
        <v>5</v>
      </c>
      <c r="F187" s="105"/>
      <c r="G187" s="76">
        <f>IF(F187=0,"",VLOOKUP(F187,'得点テーブル'!$B$6:$H$133,2,0))</f>
      </c>
      <c r="H187" s="411"/>
      <c r="I187" s="412">
        <f>IF(H187=0,"",VLOOKUP(H187,'得点テーブル'!$B$6:$H$133,2,0))</f>
      </c>
      <c r="J187" s="105"/>
      <c r="K187" s="189">
        <f>IF(J187=0,"",VLOOKUP(J187,'得点テーブル'!$B$6:$H$133,3,0))</f>
      </c>
      <c r="L187" s="114">
        <v>256</v>
      </c>
      <c r="M187" s="189">
        <f>IF(L187=0,"",VLOOKUP(L187,'得点テーブル'!$B$6:$H$134,5,0))</f>
        <v>5</v>
      </c>
      <c r="N187" s="116"/>
      <c r="O187" s="189">
        <f>IF(N187=0,"",VLOOKUP(N187,'得点テーブル'!$B$6:$H$133,6,0))</f>
      </c>
      <c r="P187" s="114"/>
      <c r="Q187" s="189">
        <f>IF(P187=0,"",VLOOKUP(P187,'得点テーブル'!$B$6:$H$133,7,0))</f>
      </c>
    </row>
    <row r="188" spans="1:17" ht="13.5">
      <c r="A188" s="186">
        <f t="shared" si="6"/>
        <v>174</v>
      </c>
      <c r="B188" s="186" t="str">
        <f t="shared" si="7"/>
        <v>T</v>
      </c>
      <c r="C188" s="48" t="s">
        <v>210</v>
      </c>
      <c r="D188" s="452" t="s">
        <v>211</v>
      </c>
      <c r="E188" s="186">
        <f t="shared" si="8"/>
        <v>5</v>
      </c>
      <c r="F188" s="105"/>
      <c r="G188" s="76">
        <f>IF(F188=0,"",VLOOKUP(F188,'得点テーブル'!$B$6:$H$133,2,0))</f>
      </c>
      <c r="H188" s="411"/>
      <c r="I188" s="412">
        <f>IF(H188=0,"",VLOOKUP(H188,'得点テーブル'!$B$6:$H$133,2,0))</f>
      </c>
      <c r="J188" s="105"/>
      <c r="K188" s="189">
        <f>IF(J188=0,"",VLOOKUP(J188,'得点テーブル'!$B$6:$H$133,3,0))</f>
      </c>
      <c r="L188" s="114">
        <v>256</v>
      </c>
      <c r="M188" s="189">
        <f>IF(L188=0,"",VLOOKUP(L188,'得点テーブル'!$B$6:$H$134,5,0))</f>
        <v>5</v>
      </c>
      <c r="N188" s="116"/>
      <c r="O188" s="189">
        <f>IF(N188=0,"",VLOOKUP(N188,'得点テーブル'!$B$6:$H$133,6,0))</f>
      </c>
      <c r="P188" s="114"/>
      <c r="Q188" s="189">
        <f>IF(P188=0,"",VLOOKUP(P188,'得点テーブル'!$B$6:$H$133,7,0))</f>
      </c>
    </row>
    <row r="189" spans="1:17" ht="13.5">
      <c r="A189" s="186">
        <f t="shared" si="6"/>
        <v>174</v>
      </c>
      <c r="B189" s="186" t="str">
        <f t="shared" si="7"/>
        <v>T</v>
      </c>
      <c r="C189" s="172" t="s">
        <v>212</v>
      </c>
      <c r="D189" s="453" t="s">
        <v>159</v>
      </c>
      <c r="E189" s="186">
        <f t="shared" si="8"/>
        <v>5</v>
      </c>
      <c r="F189" s="105"/>
      <c r="G189" s="76">
        <f>IF(F189=0,"",VLOOKUP(F189,'得点テーブル'!$B$6:$H$133,2,0))</f>
      </c>
      <c r="H189" s="411"/>
      <c r="I189" s="412">
        <f>IF(H189=0,"",VLOOKUP(H189,'得点テーブル'!$B$6:$H$133,2,0))</f>
      </c>
      <c r="J189" s="105"/>
      <c r="K189" s="189">
        <f>IF(J189=0,"",VLOOKUP(J189,'得点テーブル'!$B$6:$H$133,3,0))</f>
      </c>
      <c r="L189" s="114">
        <v>256</v>
      </c>
      <c r="M189" s="189">
        <f>IF(L189=0,"",VLOOKUP(L189,'得点テーブル'!$B$6:$H$134,5,0))</f>
        <v>5</v>
      </c>
      <c r="N189" s="116"/>
      <c r="O189" s="189">
        <f>IF(N189=0,"",VLOOKUP(N189,'得点テーブル'!$B$6:$H$133,6,0))</f>
      </c>
      <c r="P189" s="114"/>
      <c r="Q189" s="189">
        <f>IF(P189=0,"",VLOOKUP(P189,'得点テーブル'!$B$6:$H$133,7,0))</f>
      </c>
    </row>
    <row r="190" spans="1:17" ht="13.5">
      <c r="A190" s="186">
        <f t="shared" si="6"/>
        <v>174</v>
      </c>
      <c r="B190" s="186" t="str">
        <f t="shared" si="7"/>
        <v>T</v>
      </c>
      <c r="C190" s="172" t="s">
        <v>213</v>
      </c>
      <c r="D190" s="453" t="s">
        <v>159</v>
      </c>
      <c r="E190" s="186">
        <f t="shared" si="8"/>
        <v>5</v>
      </c>
      <c r="F190" s="105"/>
      <c r="G190" s="76">
        <f>IF(F190=0,"",VLOOKUP(F190,'得点テーブル'!$B$6:$H$133,2,0))</f>
      </c>
      <c r="H190" s="411"/>
      <c r="I190" s="412">
        <f>IF(H190=0,"",VLOOKUP(H190,'得点テーブル'!$B$6:$H$133,2,0))</f>
      </c>
      <c r="J190" s="105"/>
      <c r="K190" s="189">
        <f>IF(J190=0,"",VLOOKUP(J190,'得点テーブル'!$B$6:$H$133,3,0))</f>
      </c>
      <c r="L190" s="114">
        <v>256</v>
      </c>
      <c r="M190" s="189">
        <f>IF(L190=0,"",VLOOKUP(L190,'得点テーブル'!$B$6:$H$134,5,0))</f>
        <v>5</v>
      </c>
      <c r="N190" s="116"/>
      <c r="O190" s="189">
        <f>IF(N190=0,"",VLOOKUP(N190,'得点テーブル'!$B$6:$H$133,6,0))</f>
      </c>
      <c r="P190" s="114"/>
      <c r="Q190" s="189">
        <f>IF(P190=0,"",VLOOKUP(P190,'得点テーブル'!$B$6:$H$133,7,0))</f>
      </c>
    </row>
    <row r="191" spans="1:17" ht="13.5">
      <c r="A191" s="186">
        <f t="shared" si="6"/>
        <v>174</v>
      </c>
      <c r="B191" s="186" t="str">
        <f t="shared" si="7"/>
        <v>T</v>
      </c>
      <c r="C191" s="172" t="s">
        <v>916</v>
      </c>
      <c r="D191" s="453" t="s">
        <v>131</v>
      </c>
      <c r="E191" s="186">
        <f t="shared" si="8"/>
        <v>5</v>
      </c>
      <c r="F191" s="105"/>
      <c r="G191" s="76">
        <f>IF(F191=0,"",VLOOKUP(F191,'得点テーブル'!$B$6:$H$133,2,0))</f>
      </c>
      <c r="H191" s="411"/>
      <c r="I191" s="412">
        <f>IF(H191=0,"",VLOOKUP(H191,'得点テーブル'!$B$6:$H$133,2,0))</f>
      </c>
      <c r="J191" s="105"/>
      <c r="K191" s="189">
        <f>IF(J191=0,"",VLOOKUP(J191,'得点テーブル'!$B$6:$H$133,3,0))</f>
      </c>
      <c r="L191" s="114">
        <v>256</v>
      </c>
      <c r="M191" s="189">
        <f>IF(L191=0,"",VLOOKUP(L191,'得点テーブル'!$B$6:$H$134,5,0))</f>
        <v>5</v>
      </c>
      <c r="N191" s="116"/>
      <c r="O191" s="189">
        <f>IF(N191=0,"",VLOOKUP(N191,'得点テーブル'!$B$6:$H$133,6,0))</f>
      </c>
      <c r="P191" s="114"/>
      <c r="Q191" s="189">
        <f>IF(P191=0,"",VLOOKUP(P191,'得点テーブル'!$B$6:$H$133,7,0))</f>
      </c>
    </row>
    <row r="192" spans="1:17" ht="13.5">
      <c r="A192" s="186">
        <f t="shared" si="6"/>
        <v>174</v>
      </c>
      <c r="B192" s="186" t="str">
        <f t="shared" si="7"/>
        <v>T</v>
      </c>
      <c r="C192" s="172" t="s">
        <v>214</v>
      </c>
      <c r="D192" s="453" t="s">
        <v>149</v>
      </c>
      <c r="E192" s="186">
        <f t="shared" si="8"/>
        <v>5</v>
      </c>
      <c r="F192" s="105"/>
      <c r="G192" s="76">
        <f>IF(F192=0,"",VLOOKUP(F192,'得点テーブル'!$B$6:$H$133,2,0))</f>
      </c>
      <c r="H192" s="411"/>
      <c r="I192" s="412">
        <f>IF(H192=0,"",VLOOKUP(H192,'得点テーブル'!$B$6:$H$133,2,0))</f>
      </c>
      <c r="J192" s="105"/>
      <c r="K192" s="189">
        <f>IF(J192=0,"",VLOOKUP(J192,'得点テーブル'!$B$6:$H$133,3,0))</f>
      </c>
      <c r="L192" s="114">
        <v>256</v>
      </c>
      <c r="M192" s="189">
        <f>IF(L192=0,"",VLOOKUP(L192,'得点テーブル'!$B$6:$H$134,5,0))</f>
        <v>5</v>
      </c>
      <c r="N192" s="116"/>
      <c r="O192" s="189">
        <f>IF(N192=0,"",VLOOKUP(N192,'得点テーブル'!$B$6:$H$133,6,0))</f>
      </c>
      <c r="P192" s="114"/>
      <c r="Q192" s="189">
        <f>IF(P192=0,"",VLOOKUP(P192,'得点テーブル'!$B$6:$H$133,7,0))</f>
      </c>
    </row>
    <row r="193" spans="1:17" ht="13.5">
      <c r="A193" s="186">
        <f t="shared" si="6"/>
        <v>174</v>
      </c>
      <c r="B193" s="186" t="str">
        <f t="shared" si="7"/>
        <v>T</v>
      </c>
      <c r="C193" s="172" t="s">
        <v>215</v>
      </c>
      <c r="D193" s="453" t="s">
        <v>159</v>
      </c>
      <c r="E193" s="186">
        <f t="shared" si="8"/>
        <v>5</v>
      </c>
      <c r="F193" s="105"/>
      <c r="G193" s="76">
        <f>IF(F193=0,"",VLOOKUP(F193,'得点テーブル'!$B$6:$H$133,2,0))</f>
      </c>
      <c r="H193" s="411"/>
      <c r="I193" s="412">
        <f>IF(H193=0,"",VLOOKUP(H193,'得点テーブル'!$B$6:$H$133,2,0))</f>
      </c>
      <c r="J193" s="105"/>
      <c r="K193" s="189">
        <f>IF(J193=0,"",VLOOKUP(J193,'得点テーブル'!$B$6:$H$133,3,0))</f>
      </c>
      <c r="L193" s="114">
        <v>256</v>
      </c>
      <c r="M193" s="189">
        <f>IF(L193=0,"",VLOOKUP(L193,'得点テーブル'!$B$6:$H$134,5,0))</f>
        <v>5</v>
      </c>
      <c r="N193" s="116"/>
      <c r="O193" s="189">
        <f>IF(N193=0,"",VLOOKUP(N193,'得点テーブル'!$B$6:$H$133,6,0))</f>
      </c>
      <c r="P193" s="114"/>
      <c r="Q193" s="189">
        <f>IF(P193=0,"",VLOOKUP(P193,'得点テーブル'!$B$6:$H$133,7,0))</f>
      </c>
    </row>
    <row r="194" spans="1:17" ht="13.5">
      <c r="A194" s="186">
        <f t="shared" si="6"/>
        <v>174</v>
      </c>
      <c r="B194" s="186" t="str">
        <f t="shared" si="7"/>
        <v>T</v>
      </c>
      <c r="C194" s="172" t="s">
        <v>855</v>
      </c>
      <c r="D194" s="453" t="s">
        <v>131</v>
      </c>
      <c r="E194" s="186">
        <f t="shared" si="8"/>
        <v>5</v>
      </c>
      <c r="F194" s="105"/>
      <c r="G194" s="76">
        <f>IF(F194=0,"",VLOOKUP(F194,'得点テーブル'!$B$6:$H$133,2,0))</f>
      </c>
      <c r="H194" s="411"/>
      <c r="I194" s="412">
        <f>IF(H194=0,"",VLOOKUP(H194,'得点テーブル'!$B$6:$H$133,2,0))</f>
      </c>
      <c r="J194" s="105"/>
      <c r="K194" s="189">
        <f>IF(J194=0,"",VLOOKUP(J194,'得点テーブル'!$B$6:$H$133,3,0))</f>
      </c>
      <c r="L194" s="114">
        <v>256</v>
      </c>
      <c r="M194" s="189">
        <f>IF(L194=0,"",VLOOKUP(L194,'得点テーブル'!$B$6:$H$134,5,0))</f>
        <v>5</v>
      </c>
      <c r="N194" s="116"/>
      <c r="O194" s="189">
        <f>IF(N194=0,"",VLOOKUP(N194,'得点テーブル'!$B$6:$H$133,6,0))</f>
      </c>
      <c r="P194" s="114"/>
      <c r="Q194" s="189">
        <f>IF(P194=0,"",VLOOKUP(P194,'得点テーブル'!$B$6:$H$133,7,0))</f>
      </c>
    </row>
    <row r="195" spans="1:17" ht="13.5">
      <c r="A195" s="186">
        <f t="shared" si="6"/>
        <v>174</v>
      </c>
      <c r="B195" s="186" t="str">
        <f t="shared" si="7"/>
        <v>T</v>
      </c>
      <c r="C195" s="172" t="s">
        <v>216</v>
      </c>
      <c r="D195" s="454" t="s">
        <v>52</v>
      </c>
      <c r="E195" s="186">
        <f t="shared" si="8"/>
        <v>5</v>
      </c>
      <c r="F195" s="105">
        <v>128</v>
      </c>
      <c r="G195" s="76">
        <f>IF(F195=0,"",VLOOKUP(F195,'得点テーブル'!$B$6:$H$133,2,0))</f>
        <v>1</v>
      </c>
      <c r="H195" s="411">
        <v>32</v>
      </c>
      <c r="I195" s="412">
        <f>IF(H195=0,"",VLOOKUP(H195,'得点テーブル'!$B$6:$H$133,2,0))</f>
        <v>4</v>
      </c>
      <c r="J195" s="105"/>
      <c r="K195" s="189">
        <f>IF(J195=0,"",VLOOKUP(J195,'得点テーブル'!$B$6:$H$133,3,0))</f>
      </c>
      <c r="L195" s="114"/>
      <c r="M195" s="189">
        <f>IF(L195=0,"",VLOOKUP(L195,'得点テーブル'!$B$6:$H$134,5,0))</f>
      </c>
      <c r="N195" s="116"/>
      <c r="O195" s="189">
        <f>IF(N195=0,"",VLOOKUP(N195,'得点テーブル'!$B$6:$H$133,6,0))</f>
      </c>
      <c r="P195" s="114"/>
      <c r="Q195" s="189">
        <f>IF(P195=0,"",VLOOKUP(P195,'得点テーブル'!$B$6:$H$133,7,0))</f>
      </c>
    </row>
    <row r="196" spans="1:17" ht="13.5">
      <c r="A196" s="186">
        <f t="shared" si="6"/>
        <v>174</v>
      </c>
      <c r="B196" s="186" t="str">
        <f t="shared" si="7"/>
        <v>T</v>
      </c>
      <c r="C196" s="266" t="s">
        <v>217</v>
      </c>
      <c r="D196" s="453" t="s">
        <v>218</v>
      </c>
      <c r="E196" s="186">
        <f t="shared" si="8"/>
        <v>5</v>
      </c>
      <c r="F196" s="105"/>
      <c r="G196" s="76">
        <f>IF(F196=0,"",VLOOKUP(F196,'得点テーブル'!$B$6:$H$133,2,0))</f>
      </c>
      <c r="H196" s="411"/>
      <c r="I196" s="412">
        <f>IF(H196=0,"",VLOOKUP(H196,'得点テーブル'!$B$6:$H$133,2,0))</f>
      </c>
      <c r="J196" s="105">
        <v>128</v>
      </c>
      <c r="K196" s="189">
        <f>IF(J196=0,"",VLOOKUP(J196,'得点テーブル'!$B$6:$H$133,3,0))</f>
        <v>5</v>
      </c>
      <c r="L196" s="114"/>
      <c r="M196" s="189">
        <f>IF(L196=0,"",VLOOKUP(L196,'得点テーブル'!$B$6:$H$134,5,0))</f>
      </c>
      <c r="N196" s="116"/>
      <c r="O196" s="189">
        <f>IF(N196=0,"",VLOOKUP(N196,'得点テーブル'!$B$6:$H$133,6,0))</f>
      </c>
      <c r="P196" s="114"/>
      <c r="Q196" s="189">
        <f>IF(P196=0,"",VLOOKUP(P196,'得点テーブル'!$B$6:$H$133,7,0))</f>
      </c>
    </row>
    <row r="197" spans="1:17" ht="13.5">
      <c r="A197" s="186">
        <f t="shared" si="6"/>
        <v>174</v>
      </c>
      <c r="B197" s="186" t="str">
        <f t="shared" si="7"/>
        <v>T</v>
      </c>
      <c r="C197" s="172" t="s">
        <v>219</v>
      </c>
      <c r="D197" s="454" t="s">
        <v>25</v>
      </c>
      <c r="E197" s="186">
        <f t="shared" si="8"/>
        <v>5</v>
      </c>
      <c r="F197" s="105"/>
      <c r="G197" s="76">
        <f>IF(F197=0,"",VLOOKUP(F197,'得点テーブル'!$B$6:$H$133,2,0))</f>
      </c>
      <c r="H197" s="411"/>
      <c r="I197" s="412">
        <f>IF(H197=0,"",VLOOKUP(H197,'得点テーブル'!$B$6:$H$133,2,0))</f>
      </c>
      <c r="J197" s="105">
        <v>128</v>
      </c>
      <c r="K197" s="189">
        <f>IF(J197=0,"",VLOOKUP(J197,'得点テーブル'!$B$6:$H$133,3,0))</f>
        <v>5</v>
      </c>
      <c r="L197" s="114"/>
      <c r="M197" s="189">
        <f>IF(L197=0,"",VLOOKUP(L197,'得点テーブル'!$B$6:$H$134,5,0))</f>
      </c>
      <c r="N197" s="116"/>
      <c r="O197" s="189">
        <f>IF(N197=0,"",VLOOKUP(N197,'得点テーブル'!$B$6:$H$133,6,0))</f>
      </c>
      <c r="P197" s="114"/>
      <c r="Q197" s="189">
        <f>IF(P197=0,"",VLOOKUP(P197,'得点テーブル'!$B$6:$H$133,7,0))</f>
      </c>
    </row>
    <row r="198" spans="1:17" ht="13.5">
      <c r="A198" s="186">
        <f aca="true" t="shared" si="9" ref="A198:A242">IF(E198=0,"",RANK(E198,$E$4:$E$248))</f>
        <v>174</v>
      </c>
      <c r="B198" s="186" t="str">
        <f aca="true" t="shared" si="10" ref="B198:B242">IF(E198=0,"",IF(A198=A197,"T",""))</f>
        <v>T</v>
      </c>
      <c r="C198" s="172" t="s">
        <v>220</v>
      </c>
      <c r="D198" s="454" t="s">
        <v>68</v>
      </c>
      <c r="E198" s="186">
        <f t="shared" si="8"/>
        <v>5</v>
      </c>
      <c r="F198" s="105"/>
      <c r="G198" s="76">
        <f>IF(F198=0,"",VLOOKUP(F198,'得点テーブル'!$B$6:$H$133,2,0))</f>
      </c>
      <c r="H198" s="411"/>
      <c r="I198" s="412">
        <f>IF(H198=0,"",VLOOKUP(H198,'得点テーブル'!$B$6:$H$133,2,0))</f>
      </c>
      <c r="J198" s="105">
        <v>128</v>
      </c>
      <c r="K198" s="189">
        <f>IF(J198=0,"",VLOOKUP(J198,'得点テーブル'!$B$6:$H$133,3,0))</f>
        <v>5</v>
      </c>
      <c r="L198" s="114"/>
      <c r="M198" s="189">
        <f>IF(L198=0,"",VLOOKUP(L198,'得点テーブル'!$B$6:$H$134,5,0))</f>
      </c>
      <c r="N198" s="116"/>
      <c r="O198" s="189">
        <f>IF(N198=0,"",VLOOKUP(N198,'得点テーブル'!$B$6:$H$133,6,0))</f>
      </c>
      <c r="P198" s="114"/>
      <c r="Q198" s="189">
        <f>IF(P198=0,"",VLOOKUP(P198,'得点テーブル'!$B$6:$H$133,7,0))</f>
      </c>
    </row>
    <row r="199" spans="1:17" ht="13.5">
      <c r="A199" s="186">
        <f t="shared" si="9"/>
        <v>174</v>
      </c>
      <c r="B199" s="186" t="str">
        <f t="shared" si="10"/>
        <v>T</v>
      </c>
      <c r="C199" s="172" t="s">
        <v>221</v>
      </c>
      <c r="D199" s="454" t="s">
        <v>139</v>
      </c>
      <c r="E199" s="186">
        <f aca="true" t="shared" si="11" ref="E199:E242">IF(F199="",0,G199)+IF(H199="",0,I199)+IF(J199="",0,K199)+IF(L199="",0,M199)+IF(N199="",0,O199)+IF(P199="",0,Q199)</f>
        <v>5</v>
      </c>
      <c r="F199" s="105"/>
      <c r="G199" s="76">
        <f>IF(F199=0,"",VLOOKUP(F199,'得点テーブル'!$B$6:$H$133,2,0))</f>
      </c>
      <c r="H199" s="411"/>
      <c r="I199" s="412">
        <f>IF(H199=0,"",VLOOKUP(H199,'得点テーブル'!$B$6:$H$133,2,0))</f>
      </c>
      <c r="J199" s="105">
        <v>128</v>
      </c>
      <c r="K199" s="189">
        <f>IF(J199=0,"",VLOOKUP(J199,'得点テーブル'!$B$6:$H$133,3,0))</f>
        <v>5</v>
      </c>
      <c r="L199" s="114"/>
      <c r="M199" s="189">
        <f>IF(L199=0,"",VLOOKUP(L199,'得点テーブル'!$B$6:$H$134,5,0))</f>
      </c>
      <c r="N199" s="116"/>
      <c r="O199" s="189">
        <f>IF(N199=0,"",VLOOKUP(N199,'得点テーブル'!$B$6:$H$133,6,0))</f>
      </c>
      <c r="P199" s="114"/>
      <c r="Q199" s="189">
        <f>IF(P199=0,"",VLOOKUP(P199,'得点テーブル'!$B$6:$H$133,7,0))</f>
      </c>
    </row>
    <row r="200" spans="1:17" ht="13.5">
      <c r="A200" s="186">
        <f t="shared" si="9"/>
        <v>174</v>
      </c>
      <c r="B200" s="186" t="str">
        <f t="shared" si="10"/>
        <v>T</v>
      </c>
      <c r="C200" s="172" t="s">
        <v>222</v>
      </c>
      <c r="D200" s="454" t="s">
        <v>139</v>
      </c>
      <c r="E200" s="186">
        <f t="shared" si="11"/>
        <v>5</v>
      </c>
      <c r="F200" s="105"/>
      <c r="G200" s="76">
        <f>IF(F200=0,"",VLOOKUP(F200,'得点テーブル'!$B$6:$H$133,2,0))</f>
      </c>
      <c r="H200" s="411"/>
      <c r="I200" s="412">
        <f>IF(H200=0,"",VLOOKUP(H200,'得点テーブル'!$B$6:$H$133,2,0))</f>
      </c>
      <c r="J200" s="105">
        <v>128</v>
      </c>
      <c r="K200" s="189">
        <f>IF(J200=0,"",VLOOKUP(J200,'得点テーブル'!$B$6:$H$133,3,0))</f>
        <v>5</v>
      </c>
      <c r="L200" s="114"/>
      <c r="M200" s="189">
        <f>IF(L200=0,"",VLOOKUP(L200,'得点テーブル'!$B$6:$H$134,5,0))</f>
      </c>
      <c r="N200" s="116"/>
      <c r="O200" s="189">
        <f>IF(N200=0,"",VLOOKUP(N200,'得点テーブル'!$B$6:$H$133,6,0))</f>
      </c>
      <c r="P200" s="114"/>
      <c r="Q200" s="189">
        <f>IF(P200=0,"",VLOOKUP(P200,'得点テーブル'!$B$6:$H$133,7,0))</f>
      </c>
    </row>
    <row r="201" spans="1:17" ht="13.5">
      <c r="A201" s="186">
        <f t="shared" si="9"/>
        <v>174</v>
      </c>
      <c r="B201" s="186" t="str">
        <f t="shared" si="10"/>
        <v>T</v>
      </c>
      <c r="C201" s="172" t="s">
        <v>223</v>
      </c>
      <c r="D201" s="454" t="s">
        <v>25</v>
      </c>
      <c r="E201" s="186">
        <f t="shared" si="11"/>
        <v>5</v>
      </c>
      <c r="F201" s="105"/>
      <c r="G201" s="76">
        <f>IF(F201=0,"",VLOOKUP(F201,'得点テーブル'!$B$6:$H$133,2,0))</f>
      </c>
      <c r="H201" s="411"/>
      <c r="I201" s="412">
        <f>IF(H201=0,"",VLOOKUP(H201,'得点テーブル'!$B$6:$H$133,2,0))</f>
      </c>
      <c r="J201" s="105">
        <v>128</v>
      </c>
      <c r="K201" s="189">
        <f>IF(J201=0,"",VLOOKUP(J201,'得点テーブル'!$B$6:$H$133,3,0))</f>
        <v>5</v>
      </c>
      <c r="L201" s="114"/>
      <c r="M201" s="189">
        <f>IF(L201=0,"",VLOOKUP(L201,'得点テーブル'!$B$6:$H$134,5,0))</f>
      </c>
      <c r="N201" s="116"/>
      <c r="O201" s="189">
        <f>IF(N201=0,"",VLOOKUP(N201,'得点テーブル'!$B$6:$H$133,6,0))</f>
      </c>
      <c r="P201" s="114"/>
      <c r="Q201" s="189">
        <f>IF(P201=0,"",VLOOKUP(P201,'得点テーブル'!$B$6:$H$133,7,0))</f>
      </c>
    </row>
    <row r="202" spans="1:17" ht="13.5">
      <c r="A202" s="186">
        <f t="shared" si="9"/>
        <v>174</v>
      </c>
      <c r="B202" s="186" t="str">
        <f t="shared" si="10"/>
        <v>T</v>
      </c>
      <c r="C202" s="172" t="s">
        <v>224</v>
      </c>
      <c r="D202" s="454" t="s">
        <v>131</v>
      </c>
      <c r="E202" s="186">
        <f t="shared" si="11"/>
        <v>5</v>
      </c>
      <c r="F202" s="105"/>
      <c r="G202" s="76">
        <f>IF(F202=0,"",VLOOKUP(F202,'得点テーブル'!$B$6:$H$133,2,0))</f>
      </c>
      <c r="H202" s="411"/>
      <c r="I202" s="412">
        <f>IF(H202=0,"",VLOOKUP(H202,'得点テーブル'!$B$6:$H$133,2,0))</f>
      </c>
      <c r="J202" s="105">
        <v>128</v>
      </c>
      <c r="K202" s="189">
        <f>IF(J202=0,"",VLOOKUP(J202,'得点テーブル'!$B$6:$H$133,3,0))</f>
        <v>5</v>
      </c>
      <c r="L202" s="114"/>
      <c r="M202" s="189">
        <f>IF(L202=0,"",VLOOKUP(L202,'得点テーブル'!$B$6:$H$134,5,0))</f>
      </c>
      <c r="N202" s="116"/>
      <c r="O202" s="189">
        <f>IF(N202=0,"",VLOOKUP(N202,'得点テーブル'!$B$6:$H$133,6,0))</f>
      </c>
      <c r="P202" s="114"/>
      <c r="Q202" s="189">
        <f>IF(P202=0,"",VLOOKUP(P202,'得点テーブル'!$B$6:$H$133,7,0))</f>
      </c>
    </row>
    <row r="203" spans="1:17" ht="13.5">
      <c r="A203" s="186">
        <f t="shared" si="9"/>
        <v>174</v>
      </c>
      <c r="B203" s="186" t="str">
        <f t="shared" si="10"/>
        <v>T</v>
      </c>
      <c r="C203" s="172" t="s">
        <v>225</v>
      </c>
      <c r="D203" s="454" t="s">
        <v>25</v>
      </c>
      <c r="E203" s="186">
        <f t="shared" si="11"/>
        <v>5</v>
      </c>
      <c r="F203" s="105"/>
      <c r="G203" s="76">
        <f>IF(F203=0,"",VLOOKUP(F203,'得点テーブル'!$B$6:$H$133,2,0))</f>
      </c>
      <c r="H203" s="411"/>
      <c r="I203" s="412">
        <f>IF(H203=0,"",VLOOKUP(H203,'得点テーブル'!$B$6:$H$133,2,0))</f>
      </c>
      <c r="J203" s="105">
        <v>128</v>
      </c>
      <c r="K203" s="189">
        <f>IF(J203=0,"",VLOOKUP(J203,'得点テーブル'!$B$6:$H$133,3,0))</f>
        <v>5</v>
      </c>
      <c r="L203" s="114"/>
      <c r="M203" s="189">
        <f>IF(L203=0,"",VLOOKUP(L203,'得点テーブル'!$B$6:$H$134,5,0))</f>
      </c>
      <c r="N203" s="116"/>
      <c r="O203" s="189">
        <f>IF(N203=0,"",VLOOKUP(N203,'得点テーブル'!$B$6:$H$133,6,0))</f>
      </c>
      <c r="P203" s="114"/>
      <c r="Q203" s="189">
        <f>IF(P203=0,"",VLOOKUP(P203,'得点テーブル'!$B$6:$H$133,7,0))</f>
      </c>
    </row>
    <row r="204" spans="1:17" ht="13.5">
      <c r="A204" s="186">
        <f t="shared" si="9"/>
        <v>174</v>
      </c>
      <c r="B204" s="186" t="str">
        <f t="shared" si="10"/>
        <v>T</v>
      </c>
      <c r="C204" s="259" t="s">
        <v>226</v>
      </c>
      <c r="D204" s="454" t="s">
        <v>139</v>
      </c>
      <c r="E204" s="186">
        <f t="shared" si="11"/>
        <v>5</v>
      </c>
      <c r="F204" s="105"/>
      <c r="G204" s="76">
        <f>IF(F204=0,"",VLOOKUP(F204,'得点テーブル'!$B$6:$H$133,2,0))</f>
      </c>
      <c r="H204" s="411"/>
      <c r="I204" s="412">
        <f>IF(H204=0,"",VLOOKUP(H204,'得点テーブル'!$B$6:$H$133,2,0))</f>
      </c>
      <c r="J204" s="105">
        <v>128</v>
      </c>
      <c r="K204" s="189">
        <f>IF(J204=0,"",VLOOKUP(J204,'得点テーブル'!$B$6:$H$133,3,0))</f>
        <v>5</v>
      </c>
      <c r="L204" s="114"/>
      <c r="M204" s="189">
        <f>IF(L204=0,"",VLOOKUP(L204,'得点テーブル'!$B$6:$H$134,5,0))</f>
      </c>
      <c r="N204" s="116"/>
      <c r="O204" s="189">
        <f>IF(N204=0,"",VLOOKUP(N204,'得点テーブル'!$B$6:$H$133,6,0))</f>
      </c>
      <c r="P204" s="114"/>
      <c r="Q204" s="189">
        <f>IF(P204=0,"",VLOOKUP(P204,'得点テーブル'!$B$6:$H$133,7,0))</f>
      </c>
    </row>
    <row r="205" spans="1:17" ht="13.5">
      <c r="A205" s="186">
        <f t="shared" si="9"/>
        <v>174</v>
      </c>
      <c r="B205" s="186" t="str">
        <f t="shared" si="10"/>
        <v>T</v>
      </c>
      <c r="C205" s="172" t="s">
        <v>227</v>
      </c>
      <c r="D205" s="454" t="s">
        <v>228</v>
      </c>
      <c r="E205" s="186">
        <f t="shared" si="11"/>
        <v>5</v>
      </c>
      <c r="F205" s="105">
        <v>128</v>
      </c>
      <c r="G205" s="76">
        <f>IF(F205=0,"",VLOOKUP(F205,'得点テーブル'!$B$6:$H$133,2,0))</f>
        <v>1</v>
      </c>
      <c r="H205" s="411">
        <v>32</v>
      </c>
      <c r="I205" s="412">
        <f>IF(H205=0,"",VLOOKUP(H205,'得点テーブル'!$B$6:$H$133,2,0))</f>
        <v>4</v>
      </c>
      <c r="J205" s="105"/>
      <c r="K205" s="189">
        <f>IF(J205=0,"",VLOOKUP(J205,'得点テーブル'!$B$6:$H$133,3,0))</f>
      </c>
      <c r="L205" s="114"/>
      <c r="M205" s="189">
        <f>IF(L205=0,"",VLOOKUP(L205,'得点テーブル'!$B$6:$H$134,5,0))</f>
      </c>
      <c r="N205" s="116"/>
      <c r="O205" s="189">
        <f>IF(N205=0,"",VLOOKUP(N205,'得点テーブル'!$B$6:$H$133,6,0))</f>
      </c>
      <c r="P205" s="114"/>
      <c r="Q205" s="189">
        <f>IF(P205=0,"",VLOOKUP(P205,'得点テーブル'!$B$6:$H$133,7,0))</f>
      </c>
    </row>
    <row r="206" spans="1:17" ht="13.5">
      <c r="A206" s="186">
        <f t="shared" si="9"/>
        <v>201</v>
      </c>
      <c r="B206" s="186">
        <f t="shared" si="10"/>
      </c>
      <c r="C206" s="172" t="s">
        <v>229</v>
      </c>
      <c r="D206" s="454" t="s">
        <v>209</v>
      </c>
      <c r="E206" s="186">
        <f t="shared" si="11"/>
        <v>4</v>
      </c>
      <c r="F206" s="105"/>
      <c r="G206" s="76">
        <f>IF(F206=0,"",VLOOKUP(F206,'得点テーブル'!$B$6:$H$133,2,0))</f>
      </c>
      <c r="H206" s="411">
        <v>32</v>
      </c>
      <c r="I206" s="412">
        <f>IF(H206=0,"",VLOOKUP(H206,'得点テーブル'!$B$6:$H$133,2,0))</f>
        <v>4</v>
      </c>
      <c r="J206" s="105"/>
      <c r="K206" s="189">
        <f>IF(J206=0,"",VLOOKUP(J206,'得点テーブル'!$B$6:$H$133,3,0))</f>
      </c>
      <c r="L206" s="114"/>
      <c r="M206" s="189">
        <f>IF(L206=0,"",VLOOKUP(L206,'得点テーブル'!$B$6:$H$134,5,0))</f>
      </c>
      <c r="N206" s="116"/>
      <c r="O206" s="189">
        <f>IF(N206=0,"",VLOOKUP(N206,'得点テーブル'!$B$6:$H$133,6,0))</f>
      </c>
      <c r="P206" s="114"/>
      <c r="Q206" s="189">
        <f>IF(P206=0,"",VLOOKUP(P206,'得点テーブル'!$B$6:$H$133,7,0))</f>
      </c>
    </row>
    <row r="207" spans="1:17" ht="13.5">
      <c r="A207" s="186">
        <f t="shared" si="9"/>
        <v>201</v>
      </c>
      <c r="B207" s="186" t="str">
        <f t="shared" si="10"/>
        <v>T</v>
      </c>
      <c r="C207" s="172" t="s">
        <v>230</v>
      </c>
      <c r="D207" s="455" t="s">
        <v>50</v>
      </c>
      <c r="E207" s="186">
        <f t="shared" si="11"/>
        <v>4</v>
      </c>
      <c r="F207" s="110"/>
      <c r="G207" s="76">
        <f>IF(F207=0,"",VLOOKUP(F207,'得点テーブル'!$B$6:$H$133,2,0))</f>
      </c>
      <c r="H207" s="411">
        <v>32</v>
      </c>
      <c r="I207" s="412">
        <f>IF(H207=0,"",VLOOKUP(H207,'得点テーブル'!$B$6:$H$133,2,0))</f>
        <v>4</v>
      </c>
      <c r="J207" s="110"/>
      <c r="K207" s="189">
        <f>IF(J207=0,"",VLOOKUP(J207,'得点テーブル'!$B$6:$H$133,3,0))</f>
      </c>
      <c r="L207" s="115"/>
      <c r="M207" s="189">
        <f>IF(L207=0,"",VLOOKUP(L207,'得点テーブル'!$B$6:$H$134,5,0))</f>
      </c>
      <c r="N207" s="116"/>
      <c r="O207" s="189">
        <f>IF(N207=0,"",VLOOKUP(N207,'得点テーブル'!$B$6:$H$133,6,0))</f>
      </c>
      <c r="P207" s="115"/>
      <c r="Q207" s="189">
        <f>IF(P207=0,"",VLOOKUP(P207,'得点テーブル'!$B$6:$H$133,7,0))</f>
      </c>
    </row>
    <row r="208" spans="1:17" ht="13.5">
      <c r="A208" s="186">
        <f t="shared" si="9"/>
        <v>201</v>
      </c>
      <c r="B208" s="186" t="str">
        <f t="shared" si="10"/>
        <v>T</v>
      </c>
      <c r="C208" s="172" t="s">
        <v>231</v>
      </c>
      <c r="D208" s="456" t="s">
        <v>31</v>
      </c>
      <c r="E208" s="186">
        <f t="shared" si="11"/>
        <v>4</v>
      </c>
      <c r="F208" s="110"/>
      <c r="G208" s="76">
        <f>IF(F208=0,"",VLOOKUP(F208,'得点テーブル'!$B$6:$H$133,2,0))</f>
      </c>
      <c r="H208" s="411">
        <v>32</v>
      </c>
      <c r="I208" s="412">
        <f>IF(H208=0,"",VLOOKUP(H208,'得点テーブル'!$B$6:$H$133,2,0))</f>
        <v>4</v>
      </c>
      <c r="J208" s="110"/>
      <c r="K208" s="189">
        <f>IF(J208=0,"",VLOOKUP(J208,'得点テーブル'!$B$6:$H$133,3,0))</f>
      </c>
      <c r="L208" s="115"/>
      <c r="M208" s="189">
        <f>IF(L208=0,"",VLOOKUP(L208,'得点テーブル'!$B$6:$H$134,5,0))</f>
      </c>
      <c r="N208" s="116"/>
      <c r="O208" s="189">
        <f>IF(N208=0,"",VLOOKUP(N208,'得点テーブル'!$B$6:$H$133,6,0))</f>
      </c>
      <c r="P208" s="115"/>
      <c r="Q208" s="189">
        <f>IF(P208=0,"",VLOOKUP(P208,'得点テーブル'!$B$6:$H$133,7,0))</f>
      </c>
    </row>
    <row r="209" spans="1:17" ht="13.5">
      <c r="A209" s="186">
        <f t="shared" si="9"/>
        <v>201</v>
      </c>
      <c r="B209" s="186" t="str">
        <f t="shared" si="10"/>
        <v>T</v>
      </c>
      <c r="C209" s="172" t="s">
        <v>917</v>
      </c>
      <c r="D209" s="453" t="s">
        <v>199</v>
      </c>
      <c r="E209" s="186">
        <f t="shared" si="11"/>
        <v>4</v>
      </c>
      <c r="F209" s="105"/>
      <c r="G209" s="76">
        <f>IF(F209=0,"",VLOOKUP(F209,'得点テーブル'!$B$6:$H$133,2,0))</f>
      </c>
      <c r="H209" s="411">
        <v>32</v>
      </c>
      <c r="I209" s="412">
        <f>IF(H209=0,"",VLOOKUP(H209,'得点テーブル'!$B$6:$H$133,2,0))</f>
        <v>4</v>
      </c>
      <c r="J209" s="105"/>
      <c r="K209" s="189">
        <f>IF(J209=0,"",VLOOKUP(J209,'得点テーブル'!$B$6:$H$133,3,0))</f>
      </c>
      <c r="L209" s="114"/>
      <c r="M209" s="189">
        <f>IF(L209=0,"",VLOOKUP(L209,'得点テーブル'!$B$6:$H$134,5,0))</f>
      </c>
      <c r="N209" s="116"/>
      <c r="O209" s="189">
        <f>IF(N209=0,"",VLOOKUP(N209,'得点テーブル'!$B$6:$H$133,6,0))</f>
      </c>
      <c r="P209" s="114"/>
      <c r="Q209" s="189">
        <f>IF(P209=0,"",VLOOKUP(P209,'得点テーブル'!$B$6:$H$133,7,0))</f>
      </c>
    </row>
    <row r="210" spans="1:17" ht="13.5">
      <c r="A210" s="186">
        <f t="shared" si="9"/>
        <v>201</v>
      </c>
      <c r="B210" s="186" t="str">
        <f t="shared" si="10"/>
        <v>T</v>
      </c>
      <c r="C210" s="172" t="s">
        <v>232</v>
      </c>
      <c r="D210" s="454" t="s">
        <v>89</v>
      </c>
      <c r="E210" s="186">
        <f t="shared" si="11"/>
        <v>4</v>
      </c>
      <c r="F210" s="105">
        <v>32</v>
      </c>
      <c r="G210" s="76">
        <f>IF(F210=0,"",VLOOKUP(F210,'得点テーブル'!$B$6:$H$133,2,0))</f>
        <v>4</v>
      </c>
      <c r="H210" s="411"/>
      <c r="I210" s="412">
        <f>IF(H210=0,"",VLOOKUP(H210,'得点テーブル'!$B$6:$H$133,2,0))</f>
      </c>
      <c r="J210" s="105"/>
      <c r="K210" s="189">
        <f>IF(J210=0,"",VLOOKUP(J210,'得点テーブル'!$B$6:$H$133,3,0))</f>
      </c>
      <c r="L210" s="114"/>
      <c r="M210" s="189">
        <f>IF(L210=0,"",VLOOKUP(L210,'得点テーブル'!$B$6:$H$134,5,0))</f>
      </c>
      <c r="N210" s="116"/>
      <c r="O210" s="189">
        <f>IF(N210=0,"",VLOOKUP(N210,'得点テーブル'!$B$6:$H$133,6,0))</f>
      </c>
      <c r="P210" s="114"/>
      <c r="Q210" s="189">
        <f>IF(P210=0,"",VLOOKUP(P210,'得点テーブル'!$B$6:$H$133,7,0))</f>
      </c>
    </row>
    <row r="211" spans="1:17" ht="13.5">
      <c r="A211" s="186">
        <f t="shared" si="9"/>
        <v>201</v>
      </c>
      <c r="B211" s="186" t="str">
        <f t="shared" si="10"/>
        <v>T</v>
      </c>
      <c r="C211" s="172" t="s">
        <v>233</v>
      </c>
      <c r="D211" s="454" t="s">
        <v>131</v>
      </c>
      <c r="E211" s="186">
        <f t="shared" si="11"/>
        <v>4</v>
      </c>
      <c r="F211" s="105">
        <v>32</v>
      </c>
      <c r="G211" s="76">
        <f>IF(F211=0,"",VLOOKUP(F211,'得点テーブル'!$B$6:$H$133,2,0))</f>
        <v>4</v>
      </c>
      <c r="H211" s="411"/>
      <c r="I211" s="412">
        <f>IF(H211=0,"",VLOOKUP(H211,'得点テーブル'!$B$6:$H$133,2,0))</f>
      </c>
      <c r="J211" s="105"/>
      <c r="K211" s="189">
        <f>IF(J211=0,"",VLOOKUP(J211,'得点テーブル'!$B$6:$H$133,3,0))</f>
      </c>
      <c r="L211" s="114"/>
      <c r="M211" s="189">
        <f>IF(L211=0,"",VLOOKUP(L211,'得点テーブル'!$B$6:$H$134,5,0))</f>
      </c>
      <c r="N211" s="116"/>
      <c r="O211" s="189">
        <f>IF(N211=0,"",VLOOKUP(N211,'得点テーブル'!$B$6:$H$133,6,0))</f>
      </c>
      <c r="P211" s="114"/>
      <c r="Q211" s="189">
        <f>IF(P211=0,"",VLOOKUP(P211,'得点テーブル'!$B$6:$H$133,7,0))</f>
      </c>
    </row>
    <row r="212" spans="1:17" ht="13.5">
      <c r="A212" s="186">
        <f t="shared" si="9"/>
        <v>201</v>
      </c>
      <c r="B212" s="186" t="str">
        <f t="shared" si="10"/>
        <v>T</v>
      </c>
      <c r="C212" s="172" t="s">
        <v>234</v>
      </c>
      <c r="D212" s="454" t="s">
        <v>209</v>
      </c>
      <c r="E212" s="186">
        <f t="shared" si="11"/>
        <v>4</v>
      </c>
      <c r="F212" s="105">
        <v>32</v>
      </c>
      <c r="G212" s="76">
        <f>IF(F212=0,"",VLOOKUP(F212,'得点テーブル'!$B$6:$H$133,2,0))</f>
        <v>4</v>
      </c>
      <c r="H212" s="411"/>
      <c r="I212" s="412">
        <f>IF(H212=0,"",VLOOKUP(H212,'得点テーブル'!$B$6:$H$133,2,0))</f>
      </c>
      <c r="J212" s="105"/>
      <c r="K212" s="189">
        <f>IF(J212=0,"",VLOOKUP(J212,'得点テーブル'!$B$6:$H$133,3,0))</f>
      </c>
      <c r="L212" s="114"/>
      <c r="M212" s="189">
        <f>IF(L212=0,"",VLOOKUP(L212,'得点テーブル'!$B$6:$H$134,5,0))</f>
      </c>
      <c r="N212" s="116"/>
      <c r="O212" s="189">
        <f>IF(N212=0,"",VLOOKUP(N212,'得点テーブル'!$B$6:$H$133,6,0))</f>
      </c>
      <c r="P212" s="114"/>
      <c r="Q212" s="189">
        <f>IF(P212=0,"",VLOOKUP(P212,'得点テーブル'!$B$6:$H$133,7,0))</f>
      </c>
    </row>
    <row r="213" spans="1:17" ht="13.5">
      <c r="A213" s="186">
        <f t="shared" si="9"/>
        <v>201</v>
      </c>
      <c r="B213" s="186" t="str">
        <f t="shared" si="10"/>
        <v>T</v>
      </c>
      <c r="C213" s="172" t="s">
        <v>918</v>
      </c>
      <c r="D213" s="454" t="s">
        <v>42</v>
      </c>
      <c r="E213" s="186">
        <f t="shared" si="11"/>
        <v>4</v>
      </c>
      <c r="F213" s="105"/>
      <c r="G213" s="76">
        <f>IF(F213=0,"",VLOOKUP(F213,'得点テーブル'!$B$6:$H$133,2,0))</f>
      </c>
      <c r="H213" s="411">
        <v>32</v>
      </c>
      <c r="I213" s="412">
        <f>IF(H213=0,"",VLOOKUP(H213,'得点テーブル'!$B$6:$H$133,2,0))</f>
        <v>4</v>
      </c>
      <c r="J213" s="105"/>
      <c r="K213" s="189">
        <f>IF(J213=0,"",VLOOKUP(J213,'得点テーブル'!$B$6:$H$133,3,0))</f>
      </c>
      <c r="L213" s="114"/>
      <c r="M213" s="189">
        <f>IF(L213=0,"",VLOOKUP(L213,'得点テーブル'!$B$6:$H$134,5,0))</f>
      </c>
      <c r="N213" s="116"/>
      <c r="O213" s="189">
        <f>IF(N213=0,"",VLOOKUP(N213,'得点テーブル'!$B$6:$H$133,6,0))</f>
      </c>
      <c r="P213" s="114"/>
      <c r="Q213" s="189">
        <f>IF(P213=0,"",VLOOKUP(P213,'得点テーブル'!$B$6:$H$133,7,0))</f>
      </c>
    </row>
    <row r="214" spans="1:17" ht="13.5">
      <c r="A214" s="186">
        <f t="shared" si="9"/>
        <v>201</v>
      </c>
      <c r="B214" s="186" t="str">
        <f t="shared" si="10"/>
        <v>T</v>
      </c>
      <c r="C214" s="172" t="s">
        <v>235</v>
      </c>
      <c r="D214" s="454" t="s">
        <v>148</v>
      </c>
      <c r="E214" s="186">
        <f t="shared" si="11"/>
        <v>4</v>
      </c>
      <c r="F214" s="105"/>
      <c r="G214" s="76">
        <f>IF(F214=0,"",VLOOKUP(F214,'得点テーブル'!$B$6:$H$133,2,0))</f>
      </c>
      <c r="H214" s="411">
        <v>32</v>
      </c>
      <c r="I214" s="412">
        <f>IF(H214=0,"",VLOOKUP(H214,'得点テーブル'!$B$6:$H$133,2,0))</f>
        <v>4</v>
      </c>
      <c r="J214" s="105"/>
      <c r="K214" s="189">
        <f>IF(J214=0,"",VLOOKUP(J214,'得点テーブル'!$B$6:$H$133,3,0))</f>
      </c>
      <c r="L214" s="114"/>
      <c r="M214" s="189">
        <f>IF(L214=0,"",VLOOKUP(L214,'得点テーブル'!$B$6:$H$134,5,0))</f>
      </c>
      <c r="N214" s="116"/>
      <c r="O214" s="189">
        <f>IF(N214=0,"",VLOOKUP(N214,'得点テーブル'!$B$6:$H$133,6,0))</f>
      </c>
      <c r="P214" s="114"/>
      <c r="Q214" s="189">
        <f>IF(P214=0,"",VLOOKUP(P214,'得点テーブル'!$B$6:$H$133,7,0))</f>
      </c>
    </row>
    <row r="215" spans="1:17" ht="13.5">
      <c r="A215" s="186">
        <f t="shared" si="9"/>
        <v>201</v>
      </c>
      <c r="B215" s="186" t="str">
        <f t="shared" si="10"/>
        <v>T</v>
      </c>
      <c r="C215" s="172" t="s">
        <v>919</v>
      </c>
      <c r="D215" s="454" t="s">
        <v>148</v>
      </c>
      <c r="E215" s="186">
        <f t="shared" si="11"/>
        <v>4</v>
      </c>
      <c r="F215" s="105"/>
      <c r="G215" s="76">
        <f>IF(F215=0,"",VLOOKUP(F215,'得点テーブル'!$B$6:$H$133,2,0))</f>
      </c>
      <c r="H215" s="411">
        <v>32</v>
      </c>
      <c r="I215" s="412">
        <f>IF(H215=0,"",VLOOKUP(H215,'得点テーブル'!$B$6:$H$133,2,0))</f>
        <v>4</v>
      </c>
      <c r="J215" s="105"/>
      <c r="K215" s="189">
        <f>IF(J215=0,"",VLOOKUP(J215,'得点テーブル'!$B$6:$H$133,3,0))</f>
      </c>
      <c r="L215" s="114"/>
      <c r="M215" s="189">
        <f>IF(L215=0,"",VLOOKUP(L215,'得点テーブル'!$B$6:$H$134,5,0))</f>
      </c>
      <c r="N215" s="116"/>
      <c r="O215" s="189">
        <f>IF(N215=0,"",VLOOKUP(N215,'得点テーブル'!$B$6:$H$133,6,0))</f>
      </c>
      <c r="P215" s="114"/>
      <c r="Q215" s="189">
        <f>IF(P215=0,"",VLOOKUP(P215,'得点テーブル'!$B$6:$H$133,7,0))</f>
      </c>
    </row>
    <row r="216" spans="1:17" ht="13.5">
      <c r="A216" s="186">
        <f t="shared" si="9"/>
        <v>211</v>
      </c>
      <c r="B216" s="186">
        <f t="shared" si="10"/>
      </c>
      <c r="C216" s="172" t="s">
        <v>237</v>
      </c>
      <c r="D216" s="454" t="s">
        <v>42</v>
      </c>
      <c r="E216" s="186">
        <f t="shared" si="11"/>
        <v>3</v>
      </c>
      <c r="F216" s="105">
        <v>128</v>
      </c>
      <c r="G216" s="76">
        <f>IF(F216=0,"",VLOOKUP(F216,'得点テーブル'!$B$6:$H$133,2,0))</f>
        <v>1</v>
      </c>
      <c r="H216" s="411">
        <v>64</v>
      </c>
      <c r="I216" s="412">
        <f>IF(H216=0,"",VLOOKUP(H216,'得点テーブル'!$B$6:$H$133,2,0))</f>
        <v>2</v>
      </c>
      <c r="J216" s="105"/>
      <c r="K216" s="189">
        <f>IF(J216=0,"",VLOOKUP(J216,'得点テーブル'!$B$6:$H$133,3,0))</f>
      </c>
      <c r="L216" s="114"/>
      <c r="M216" s="189">
        <f>IF(L216=0,"",VLOOKUP(L216,'得点テーブル'!$B$6:$H$134,5,0))</f>
      </c>
      <c r="N216" s="116"/>
      <c r="O216" s="189">
        <f>IF(N216=0,"",VLOOKUP(N216,'得点テーブル'!$B$6:$H$133,6,0))</f>
      </c>
      <c r="P216" s="114"/>
      <c r="Q216" s="189">
        <f>IF(P216=0,"",VLOOKUP(P216,'得点テーブル'!$B$6:$H$133,7,0))</f>
      </c>
    </row>
    <row r="217" spans="1:17" ht="13.5">
      <c r="A217" s="186">
        <f t="shared" si="9"/>
        <v>211</v>
      </c>
      <c r="B217" s="186" t="str">
        <f t="shared" si="10"/>
        <v>T</v>
      </c>
      <c r="C217" s="172" t="s">
        <v>238</v>
      </c>
      <c r="D217" s="454" t="s">
        <v>52</v>
      </c>
      <c r="E217" s="186">
        <f t="shared" si="11"/>
        <v>3</v>
      </c>
      <c r="F217" s="105">
        <v>128</v>
      </c>
      <c r="G217" s="76">
        <f>IF(F217=0,"",VLOOKUP(F217,'得点テーブル'!$B$6:$H$133,2,0))</f>
        <v>1</v>
      </c>
      <c r="H217" s="411">
        <v>64</v>
      </c>
      <c r="I217" s="412">
        <f>IF(H217=0,"",VLOOKUP(H217,'得点テーブル'!$B$6:$H$133,2,0))</f>
        <v>2</v>
      </c>
      <c r="J217" s="105"/>
      <c r="K217" s="189">
        <f>IF(J217=0,"",VLOOKUP(J217,'得点テーブル'!$B$6:$H$133,3,0))</f>
      </c>
      <c r="L217" s="114"/>
      <c r="M217" s="189">
        <f>IF(L217=0,"",VLOOKUP(L217,'得点テーブル'!$B$6:$H$134,5,0))</f>
      </c>
      <c r="N217" s="116"/>
      <c r="O217" s="189">
        <f>IF(N217=0,"",VLOOKUP(N217,'得点テーブル'!$B$6:$H$133,6,0))</f>
      </c>
      <c r="P217" s="114"/>
      <c r="Q217" s="189">
        <f>IF(P217=0,"",VLOOKUP(P217,'得点テーブル'!$B$6:$H$133,7,0))</f>
      </c>
    </row>
    <row r="218" spans="1:17" ht="13.5">
      <c r="A218" s="186">
        <f t="shared" si="9"/>
        <v>211</v>
      </c>
      <c r="B218" s="186" t="str">
        <f t="shared" si="10"/>
        <v>T</v>
      </c>
      <c r="C218" s="172" t="s">
        <v>239</v>
      </c>
      <c r="D218" s="454" t="s">
        <v>31</v>
      </c>
      <c r="E218" s="186">
        <f t="shared" si="11"/>
        <v>3</v>
      </c>
      <c r="F218" s="105">
        <v>128</v>
      </c>
      <c r="G218" s="76">
        <f>IF(F218=0,"",VLOOKUP(F218,'得点テーブル'!$B$6:$H$133,2,0))</f>
        <v>1</v>
      </c>
      <c r="H218" s="411">
        <v>64</v>
      </c>
      <c r="I218" s="412">
        <f>IF(H218=0,"",VLOOKUP(H218,'得点テーブル'!$B$6:$H$133,2,0))</f>
        <v>2</v>
      </c>
      <c r="J218" s="105"/>
      <c r="K218" s="189">
        <f>IF(J218=0,"",VLOOKUP(J218,'得点テーブル'!$B$6:$H$133,3,0))</f>
      </c>
      <c r="L218" s="114"/>
      <c r="M218" s="189">
        <f>IF(L218=0,"",VLOOKUP(L218,'得点テーブル'!$B$6:$H$134,5,0))</f>
      </c>
      <c r="N218" s="116"/>
      <c r="O218" s="189">
        <f>IF(N218=0,"",VLOOKUP(N218,'得点テーブル'!$B$6:$H$133,6,0))</f>
      </c>
      <c r="P218" s="114"/>
      <c r="Q218" s="189">
        <f>IF(P218=0,"",VLOOKUP(P218,'得点テーブル'!$B$6:$H$133,7,0))</f>
      </c>
    </row>
    <row r="219" spans="1:17" ht="13.5">
      <c r="A219" s="186">
        <f t="shared" si="9"/>
        <v>211</v>
      </c>
      <c r="B219" s="186" t="str">
        <f t="shared" si="10"/>
        <v>T</v>
      </c>
      <c r="C219" s="172" t="s">
        <v>240</v>
      </c>
      <c r="D219" s="454" t="s">
        <v>42</v>
      </c>
      <c r="E219" s="186">
        <f t="shared" si="11"/>
        <v>3</v>
      </c>
      <c r="F219" s="105">
        <v>128</v>
      </c>
      <c r="G219" s="76">
        <f>IF(F219=0,"",VLOOKUP(F219,'得点テーブル'!$B$6:$H$133,2,0))</f>
        <v>1</v>
      </c>
      <c r="H219" s="411">
        <v>64</v>
      </c>
      <c r="I219" s="412">
        <f>IF(H219=0,"",VLOOKUP(H219,'得点テーブル'!$B$6:$H$133,2,0))</f>
        <v>2</v>
      </c>
      <c r="J219" s="105"/>
      <c r="K219" s="189">
        <f>IF(J219=0,"",VLOOKUP(J219,'得点テーブル'!$B$6:$H$133,3,0))</f>
      </c>
      <c r="L219" s="114"/>
      <c r="M219" s="189">
        <f>IF(L219=0,"",VLOOKUP(L219,'得点テーブル'!$B$6:$H$134,5,0))</f>
      </c>
      <c r="N219" s="116"/>
      <c r="O219" s="189">
        <f>IF(N219=0,"",VLOOKUP(N219,'得点テーブル'!$B$6:$H$133,6,0))</f>
      </c>
      <c r="P219" s="114"/>
      <c r="Q219" s="189">
        <f>IF(P219=0,"",VLOOKUP(P219,'得点テーブル'!$B$6:$H$133,7,0))</f>
      </c>
    </row>
    <row r="220" spans="1:17" ht="13.5">
      <c r="A220" s="186">
        <f t="shared" si="9"/>
        <v>211</v>
      </c>
      <c r="B220" s="186" t="str">
        <f t="shared" si="10"/>
        <v>T</v>
      </c>
      <c r="C220" s="172" t="s">
        <v>241</v>
      </c>
      <c r="D220" s="454" t="s">
        <v>42</v>
      </c>
      <c r="E220" s="186">
        <f t="shared" si="11"/>
        <v>3</v>
      </c>
      <c r="F220" s="105">
        <v>128</v>
      </c>
      <c r="G220" s="76">
        <f>IF(F220=0,"",VLOOKUP(F220,'得点テーブル'!$B$6:$H$133,2,0))</f>
        <v>1</v>
      </c>
      <c r="H220" s="411">
        <v>64</v>
      </c>
      <c r="I220" s="412">
        <f>IF(H220=0,"",VLOOKUP(H220,'得点テーブル'!$B$6:$H$133,2,0))</f>
        <v>2</v>
      </c>
      <c r="J220" s="105"/>
      <c r="K220" s="189">
        <f>IF(J220=0,"",VLOOKUP(J220,'得点テーブル'!$B$6:$H$133,3,0))</f>
      </c>
      <c r="L220" s="114"/>
      <c r="M220" s="189">
        <f>IF(L220=0,"",VLOOKUP(L220,'得点テーブル'!$B$6:$H$134,5,0))</f>
      </c>
      <c r="N220" s="116"/>
      <c r="O220" s="189">
        <f>IF(N220=0,"",VLOOKUP(N220,'得点テーブル'!$B$6:$H$133,6,0))</f>
      </c>
      <c r="P220" s="114"/>
      <c r="Q220" s="189">
        <f>IF(P220=0,"",VLOOKUP(P220,'得点テーブル'!$B$6:$H$133,7,0))</f>
      </c>
    </row>
    <row r="221" spans="1:17" ht="13.5">
      <c r="A221" s="186">
        <f t="shared" si="9"/>
        <v>211</v>
      </c>
      <c r="B221" s="186" t="str">
        <f t="shared" si="10"/>
        <v>T</v>
      </c>
      <c r="C221" s="172" t="s">
        <v>242</v>
      </c>
      <c r="D221" s="454" t="s">
        <v>148</v>
      </c>
      <c r="E221" s="186">
        <f t="shared" si="11"/>
        <v>3</v>
      </c>
      <c r="F221" s="105">
        <v>128</v>
      </c>
      <c r="G221" s="76">
        <f>IF(F221=0,"",VLOOKUP(F221,'得点テーブル'!$B$6:$H$133,2,0))</f>
        <v>1</v>
      </c>
      <c r="H221" s="411">
        <v>64</v>
      </c>
      <c r="I221" s="412">
        <f>IF(H221=0,"",VLOOKUP(H221,'得点テーブル'!$B$6:$H$133,2,0))</f>
        <v>2</v>
      </c>
      <c r="J221" s="105"/>
      <c r="K221" s="189">
        <f>IF(J221=0,"",VLOOKUP(J221,'得点テーブル'!$B$6:$H$133,3,0))</f>
      </c>
      <c r="L221" s="114"/>
      <c r="M221" s="189">
        <f>IF(L221=0,"",VLOOKUP(L221,'得点テーブル'!$B$6:$H$134,5,0))</f>
      </c>
      <c r="N221" s="116"/>
      <c r="O221" s="189">
        <f>IF(N221=0,"",VLOOKUP(N221,'得点テーブル'!$B$6:$H$133,6,0))</f>
      </c>
      <c r="P221" s="114"/>
      <c r="Q221" s="189">
        <f>IF(P221=0,"",VLOOKUP(P221,'得点テーブル'!$B$6:$H$133,7,0))</f>
      </c>
    </row>
    <row r="222" spans="1:17" ht="13.5">
      <c r="A222" s="186">
        <f t="shared" si="9"/>
        <v>217</v>
      </c>
      <c r="B222" s="186">
        <f t="shared" si="10"/>
      </c>
      <c r="C222" s="172" t="s">
        <v>243</v>
      </c>
      <c r="D222" s="456" t="s">
        <v>244</v>
      </c>
      <c r="E222" s="186">
        <f t="shared" si="11"/>
        <v>2</v>
      </c>
      <c r="F222" s="110"/>
      <c r="G222" s="76">
        <f>IF(F222=0,"",VLOOKUP(F222,'得点テーブル'!$B$6:$H$133,2,0))</f>
      </c>
      <c r="H222" s="411">
        <v>64</v>
      </c>
      <c r="I222" s="412">
        <f>IF(H222=0,"",VLOOKUP(H222,'得点テーブル'!$B$6:$H$133,2,0))</f>
        <v>2</v>
      </c>
      <c r="J222" s="110"/>
      <c r="K222" s="189">
        <f>IF(J222=0,"",VLOOKUP(J222,'得点テーブル'!$B$6:$H$133,3,0))</f>
      </c>
      <c r="L222" s="114"/>
      <c r="M222" s="189">
        <f>IF(L222=0,"",VLOOKUP(L222,'得点テーブル'!$B$6:$H$134,5,0))</f>
      </c>
      <c r="N222" s="116"/>
      <c r="O222" s="189">
        <f>IF(N222=0,"",VLOOKUP(N222,'得点テーブル'!$B$6:$H$133,6,0))</f>
      </c>
      <c r="P222" s="115"/>
      <c r="Q222" s="189">
        <f>IF(P222=0,"",VLOOKUP(P222,'得点テーブル'!$B$6:$H$133,7,0))</f>
      </c>
    </row>
    <row r="223" spans="1:17" ht="13.5">
      <c r="A223" s="186">
        <f t="shared" si="9"/>
        <v>217</v>
      </c>
      <c r="B223" s="186" t="str">
        <f t="shared" si="10"/>
        <v>T</v>
      </c>
      <c r="C223" s="172" t="s">
        <v>245</v>
      </c>
      <c r="D223" s="454" t="s">
        <v>228</v>
      </c>
      <c r="E223" s="186">
        <f t="shared" si="11"/>
        <v>2</v>
      </c>
      <c r="F223" s="105">
        <v>64</v>
      </c>
      <c r="G223" s="76">
        <f>IF(F223=0,"",VLOOKUP(F223,'得点テーブル'!$B$6:$H$133,2,0))</f>
        <v>2</v>
      </c>
      <c r="H223" s="411"/>
      <c r="I223" s="412">
        <f>IF(H223=0,"",VLOOKUP(H223,'得点テーブル'!$B$6:$H$133,2,0))</f>
      </c>
      <c r="J223" s="105"/>
      <c r="K223" s="189">
        <f>IF(J223=0,"",VLOOKUP(J223,'得点テーブル'!$B$6:$H$133,3,0))</f>
      </c>
      <c r="L223" s="114"/>
      <c r="M223" s="189">
        <f>IF(L223=0,"",VLOOKUP(L223,'得点テーブル'!$B$6:$H$134,5,0))</f>
      </c>
      <c r="N223" s="116"/>
      <c r="O223" s="189">
        <f>IF(N223=0,"",VLOOKUP(N223,'得点テーブル'!$B$6:$H$133,6,0))</f>
      </c>
      <c r="P223" s="114"/>
      <c r="Q223" s="189">
        <f>IF(P223=0,"",VLOOKUP(P223,'得点テーブル'!$B$6:$H$133,7,0))</f>
      </c>
    </row>
    <row r="224" spans="1:17" ht="13.5">
      <c r="A224" s="186">
        <f t="shared" si="9"/>
        <v>217</v>
      </c>
      <c r="B224" s="186" t="str">
        <f t="shared" si="10"/>
        <v>T</v>
      </c>
      <c r="C224" s="172" t="s">
        <v>246</v>
      </c>
      <c r="D224" s="454" t="s">
        <v>42</v>
      </c>
      <c r="E224" s="186">
        <f t="shared" si="11"/>
        <v>2</v>
      </c>
      <c r="F224" s="105"/>
      <c r="G224" s="76">
        <f>IF(F224=0,"",VLOOKUP(F224,'得点テーブル'!$B$6:$H$133,2,0))</f>
      </c>
      <c r="H224" s="411">
        <v>64</v>
      </c>
      <c r="I224" s="412">
        <f>IF(H224=0,"",VLOOKUP(H224,'得点テーブル'!$B$6:$H$133,2,0))</f>
        <v>2</v>
      </c>
      <c r="J224" s="105"/>
      <c r="K224" s="189">
        <f>IF(J224=0,"",VLOOKUP(J224,'得点テーブル'!$B$6:$H$133,3,0))</f>
      </c>
      <c r="L224" s="114"/>
      <c r="M224" s="189">
        <f>IF(L224=0,"",VLOOKUP(L224,'得点テーブル'!$B$6:$H$134,5,0))</f>
      </c>
      <c r="N224" s="116"/>
      <c r="O224" s="189">
        <f>IF(N224=0,"",VLOOKUP(N224,'得点テーブル'!$B$6:$H$133,6,0))</f>
      </c>
      <c r="P224" s="114"/>
      <c r="Q224" s="189">
        <f>IF(P224=0,"",VLOOKUP(P224,'得点テーブル'!$B$6:$H$133,7,0))</f>
      </c>
    </row>
    <row r="225" spans="1:17" ht="13.5">
      <c r="A225" s="186">
        <f t="shared" si="9"/>
        <v>217</v>
      </c>
      <c r="B225" s="186" t="str">
        <f t="shared" si="10"/>
        <v>T</v>
      </c>
      <c r="C225" s="172" t="s">
        <v>920</v>
      </c>
      <c r="D225" s="454" t="s">
        <v>93</v>
      </c>
      <c r="E225" s="186">
        <f t="shared" si="11"/>
        <v>2</v>
      </c>
      <c r="F225" s="105"/>
      <c r="G225" s="76">
        <f>IF(F225=0,"",VLOOKUP(F225,'得点テーブル'!$B$6:$H$133,2,0))</f>
      </c>
      <c r="H225" s="411">
        <v>64</v>
      </c>
      <c r="I225" s="412">
        <f>IF(H225=0,"",VLOOKUP(H225,'得点テーブル'!$B$6:$H$133,2,0))</f>
        <v>2</v>
      </c>
      <c r="J225" s="105"/>
      <c r="K225" s="189">
        <f>IF(J225=0,"",VLOOKUP(J225,'得点テーブル'!$B$6:$H$133,3,0))</f>
      </c>
      <c r="L225" s="114"/>
      <c r="M225" s="189">
        <f>IF(L225=0,"",VLOOKUP(L225,'得点テーブル'!$B$6:$H$134,5,0))</f>
      </c>
      <c r="N225" s="116"/>
      <c r="O225" s="189">
        <f>IF(N225=0,"",VLOOKUP(N225,'得点テーブル'!$B$6:$H$133,6,0))</f>
      </c>
      <c r="P225" s="114"/>
      <c r="Q225" s="189">
        <f>IF(P225=0,"",VLOOKUP(P225,'得点テーブル'!$B$6:$H$133,7,0))</f>
      </c>
    </row>
    <row r="226" spans="1:17" ht="13.5">
      <c r="A226" s="186">
        <f t="shared" si="9"/>
        <v>217</v>
      </c>
      <c r="B226" s="186" t="str">
        <f t="shared" si="10"/>
        <v>T</v>
      </c>
      <c r="C226" s="172" t="s">
        <v>921</v>
      </c>
      <c r="D226" s="454" t="s">
        <v>16</v>
      </c>
      <c r="E226" s="186">
        <f t="shared" si="11"/>
        <v>2</v>
      </c>
      <c r="F226" s="105"/>
      <c r="G226" s="76">
        <f>IF(F226=0,"",VLOOKUP(F226,'得点テーブル'!$B$6:$H$133,2,0))</f>
      </c>
      <c r="H226" s="411">
        <v>64</v>
      </c>
      <c r="I226" s="412">
        <f>IF(H226=0,"",VLOOKUP(H226,'得点テーブル'!$B$6:$H$133,2,0))</f>
        <v>2</v>
      </c>
      <c r="J226" s="105"/>
      <c r="K226" s="189">
        <f>IF(J226=0,"",VLOOKUP(J226,'得点テーブル'!$B$6:$H$133,3,0))</f>
      </c>
      <c r="L226" s="114"/>
      <c r="M226" s="189">
        <f>IF(L226=0,"",VLOOKUP(L226,'得点テーブル'!$B$6:$H$134,5,0))</f>
      </c>
      <c r="N226" s="116"/>
      <c r="O226" s="189">
        <f>IF(N226=0,"",VLOOKUP(N226,'得点テーブル'!$B$6:$H$133,6,0))</f>
      </c>
      <c r="P226" s="114"/>
      <c r="Q226" s="189">
        <f>IF(P226=0,"",VLOOKUP(P226,'得点テーブル'!$B$6:$H$133,7,0))</f>
      </c>
    </row>
    <row r="227" spans="1:17" ht="13.5">
      <c r="A227" s="186">
        <f t="shared" si="9"/>
        <v>217</v>
      </c>
      <c r="B227" s="186" t="str">
        <f t="shared" si="10"/>
        <v>T</v>
      </c>
      <c r="C227" s="172" t="s">
        <v>922</v>
      </c>
      <c r="D227" s="454" t="s">
        <v>249</v>
      </c>
      <c r="E227" s="186">
        <f t="shared" si="11"/>
        <v>2</v>
      </c>
      <c r="F227" s="105"/>
      <c r="G227" s="76">
        <f>IF(F227=0,"",VLOOKUP(F227,'得点テーブル'!$B$6:$H$133,2,0))</f>
      </c>
      <c r="H227" s="411">
        <v>64</v>
      </c>
      <c r="I227" s="412">
        <f>IF(H227=0,"",VLOOKUP(H227,'得点テーブル'!$B$6:$H$133,2,0))</f>
        <v>2</v>
      </c>
      <c r="J227" s="105"/>
      <c r="K227" s="189">
        <f>IF(J227=0,"",VLOOKUP(J227,'得点テーブル'!$B$6:$H$133,3,0))</f>
      </c>
      <c r="L227" s="114"/>
      <c r="M227" s="189">
        <f>IF(L227=0,"",VLOOKUP(L227,'得点テーブル'!$B$6:$H$134,5,0))</f>
      </c>
      <c r="N227" s="116"/>
      <c r="O227" s="189">
        <f>IF(N227=0,"",VLOOKUP(N227,'得点テーブル'!$B$6:$H$133,6,0))</f>
      </c>
      <c r="P227" s="114"/>
      <c r="Q227" s="189">
        <f>IF(P227=0,"",VLOOKUP(P227,'得点テーブル'!$B$6:$H$133,7,0))</f>
      </c>
    </row>
    <row r="228" spans="1:17" ht="13.5">
      <c r="A228" s="186">
        <f t="shared" si="9"/>
        <v>217</v>
      </c>
      <c r="B228" s="186" t="str">
        <f t="shared" si="10"/>
        <v>T</v>
      </c>
      <c r="C228" s="172" t="s">
        <v>923</v>
      </c>
      <c r="D228" s="454" t="s">
        <v>250</v>
      </c>
      <c r="E228" s="186">
        <f t="shared" si="11"/>
        <v>2</v>
      </c>
      <c r="F228" s="105"/>
      <c r="G228" s="76">
        <f>IF(F228=0,"",VLOOKUP(F228,'得点テーブル'!$B$6:$H$133,2,0))</f>
      </c>
      <c r="H228" s="411">
        <v>64</v>
      </c>
      <c r="I228" s="412">
        <f>IF(H228=0,"",VLOOKUP(H228,'得点テーブル'!$B$6:$H$133,2,0))</f>
        <v>2</v>
      </c>
      <c r="J228" s="105"/>
      <c r="K228" s="189">
        <f>IF(J228=0,"",VLOOKUP(J228,'得点テーブル'!$B$6:$H$133,3,0))</f>
      </c>
      <c r="L228" s="114"/>
      <c r="M228" s="189">
        <f>IF(L228=0,"",VLOOKUP(L228,'得点テーブル'!$B$6:$H$134,5,0))</f>
      </c>
      <c r="N228" s="116"/>
      <c r="O228" s="189">
        <f>IF(N228=0,"",VLOOKUP(N228,'得点テーブル'!$B$6:$H$133,6,0))</f>
      </c>
      <c r="P228" s="114"/>
      <c r="Q228" s="189">
        <f>IF(P228=0,"",VLOOKUP(P228,'得点テーブル'!$B$6:$H$133,7,0))</f>
      </c>
    </row>
    <row r="229" spans="1:17" ht="13.5">
      <c r="A229" s="186">
        <f t="shared" si="9"/>
        <v>217</v>
      </c>
      <c r="B229" s="186" t="str">
        <f t="shared" si="10"/>
        <v>T</v>
      </c>
      <c r="C229" s="172" t="s">
        <v>924</v>
      </c>
      <c r="D229" s="454" t="s">
        <v>31</v>
      </c>
      <c r="E229" s="186">
        <f t="shared" si="11"/>
        <v>2</v>
      </c>
      <c r="F229" s="105"/>
      <c r="G229" s="76">
        <f>IF(F229=0,"",VLOOKUP(F229,'得点テーブル'!$B$6:$H$133,2,0))</f>
      </c>
      <c r="H229" s="411">
        <v>64</v>
      </c>
      <c r="I229" s="412">
        <f>IF(H229=0,"",VLOOKUP(H229,'得点テーブル'!$B$6:$H$133,2,0))</f>
        <v>2</v>
      </c>
      <c r="J229" s="105"/>
      <c r="K229" s="189">
        <f>IF(J229=0,"",VLOOKUP(J229,'得点テーブル'!$B$6:$H$133,3,0))</f>
      </c>
      <c r="L229" s="114"/>
      <c r="M229" s="189">
        <f>IF(L229=0,"",VLOOKUP(L229,'得点テーブル'!$B$6:$H$134,5,0))</f>
      </c>
      <c r="N229" s="116"/>
      <c r="O229" s="189">
        <f>IF(N229=0,"",VLOOKUP(N229,'得点テーブル'!$B$6:$H$133,6,0))</f>
      </c>
      <c r="P229" s="114"/>
      <c r="Q229" s="189">
        <f>IF(P229=0,"",VLOOKUP(P229,'得点テーブル'!$B$6:$H$133,7,0))</f>
      </c>
    </row>
    <row r="230" spans="1:17" ht="13.5">
      <c r="A230" s="186">
        <f t="shared" si="9"/>
        <v>217</v>
      </c>
      <c r="B230" s="186" t="str">
        <f t="shared" si="10"/>
        <v>T</v>
      </c>
      <c r="C230" s="172" t="s">
        <v>925</v>
      </c>
      <c r="D230" s="454" t="s">
        <v>52</v>
      </c>
      <c r="E230" s="186">
        <f t="shared" si="11"/>
        <v>2</v>
      </c>
      <c r="F230" s="105"/>
      <c r="G230" s="76">
        <f>IF(F230=0,"",VLOOKUP(F230,'得点テーブル'!$B$6:$H$133,2,0))</f>
      </c>
      <c r="H230" s="411">
        <v>64</v>
      </c>
      <c r="I230" s="412">
        <f>IF(H230=0,"",VLOOKUP(H230,'得点テーブル'!$B$6:$H$133,2,0))</f>
        <v>2</v>
      </c>
      <c r="J230" s="105"/>
      <c r="K230" s="189">
        <f>IF(J230=0,"",VLOOKUP(J230,'得点テーブル'!$B$6:$H$133,3,0))</f>
      </c>
      <c r="L230" s="114"/>
      <c r="M230" s="189">
        <f>IF(L230=0,"",VLOOKUP(L230,'得点テーブル'!$B$6:$H$134,5,0))</f>
      </c>
      <c r="N230" s="116"/>
      <c r="O230" s="189">
        <f>IF(N230=0,"",VLOOKUP(N230,'得点テーブル'!$B$6:$H$133,6,0))</f>
      </c>
      <c r="P230" s="114"/>
      <c r="Q230" s="189">
        <f>IF(P230=0,"",VLOOKUP(P230,'得点テーブル'!$B$6:$H$133,7,0))</f>
      </c>
    </row>
    <row r="231" spans="1:17" ht="13.5">
      <c r="A231" s="186">
        <f t="shared" si="9"/>
        <v>217</v>
      </c>
      <c r="B231" s="186" t="str">
        <f t="shared" si="10"/>
        <v>T</v>
      </c>
      <c r="C231" s="172" t="s">
        <v>926</v>
      </c>
      <c r="D231" s="454" t="s">
        <v>249</v>
      </c>
      <c r="E231" s="186">
        <f t="shared" si="11"/>
        <v>2</v>
      </c>
      <c r="F231" s="105"/>
      <c r="G231" s="76">
        <f>IF(F231=0,"",VLOOKUP(F231,'得点テーブル'!$B$6:$H$133,2,0))</f>
      </c>
      <c r="H231" s="411">
        <v>64</v>
      </c>
      <c r="I231" s="412">
        <f>IF(H231=0,"",VLOOKUP(H231,'得点テーブル'!$B$6:$H$133,2,0))</f>
        <v>2</v>
      </c>
      <c r="J231" s="105"/>
      <c r="K231" s="189">
        <f>IF(J231=0,"",VLOOKUP(J231,'得点テーブル'!$B$6:$H$133,3,0))</f>
      </c>
      <c r="L231" s="114"/>
      <c r="M231" s="189">
        <f>IF(L231=0,"",VLOOKUP(L231,'得点テーブル'!$B$6:$H$134,5,0))</f>
      </c>
      <c r="N231" s="116"/>
      <c r="O231" s="189">
        <f>IF(N231=0,"",VLOOKUP(N231,'得点テーブル'!$B$6:$H$133,6,0))</f>
      </c>
      <c r="P231" s="114"/>
      <c r="Q231" s="189">
        <f>IF(P231=0,"",VLOOKUP(P231,'得点テーブル'!$B$6:$H$133,7,0))</f>
      </c>
    </row>
    <row r="232" spans="1:17" ht="13.5">
      <c r="A232" s="186">
        <f t="shared" si="9"/>
        <v>227</v>
      </c>
      <c r="B232" s="186">
        <f t="shared" si="10"/>
      </c>
      <c r="C232" s="172" t="s">
        <v>252</v>
      </c>
      <c r="D232" s="453" t="s">
        <v>29</v>
      </c>
      <c r="E232" s="186">
        <f t="shared" si="11"/>
        <v>1</v>
      </c>
      <c r="F232" s="105">
        <v>128</v>
      </c>
      <c r="G232" s="76">
        <f>IF(F232=0,"",VLOOKUP(F232,'得点テーブル'!$B$6:$H$133,2,0))</f>
        <v>1</v>
      </c>
      <c r="H232" s="411"/>
      <c r="I232" s="412">
        <f>IF(H232=0,"",VLOOKUP(H232,'得点テーブル'!$B$6:$H$133,2,0))</f>
      </c>
      <c r="J232" s="105"/>
      <c r="K232" s="189">
        <f>IF(J232=0,"",VLOOKUP(J232,'得点テーブル'!$B$6:$H$133,3,0))</f>
      </c>
      <c r="L232" s="114"/>
      <c r="M232" s="189">
        <f>IF(L232=0,"",VLOOKUP(L232,'得点テーブル'!$B$6:$H$134,5,0))</f>
      </c>
      <c r="N232" s="116"/>
      <c r="O232" s="189">
        <f>IF(N232=0,"",VLOOKUP(N232,'得点テーブル'!$B$6:$H$133,6,0))</f>
      </c>
      <c r="P232" s="114"/>
      <c r="Q232" s="189">
        <f>IF(P232=0,"",VLOOKUP(P232,'得点テーブル'!$B$6:$H$133,7,0))</f>
      </c>
    </row>
    <row r="233" spans="1:17" ht="13.5">
      <c r="A233" s="186">
        <f t="shared" si="9"/>
        <v>227</v>
      </c>
      <c r="B233" s="186" t="str">
        <f t="shared" si="10"/>
        <v>T</v>
      </c>
      <c r="C233" s="172" t="s">
        <v>927</v>
      </c>
      <c r="D233" s="454" t="s">
        <v>253</v>
      </c>
      <c r="E233" s="186">
        <f t="shared" si="11"/>
        <v>1</v>
      </c>
      <c r="F233" s="105">
        <v>128</v>
      </c>
      <c r="G233" s="76">
        <f>IF(F233=0,"",VLOOKUP(F233,'得点テーブル'!$B$6:$H$133,2,0))</f>
        <v>1</v>
      </c>
      <c r="H233" s="411"/>
      <c r="I233" s="412">
        <f>IF(H233=0,"",VLOOKUP(H233,'得点テーブル'!$B$6:$H$133,2,0))</f>
      </c>
      <c r="J233" s="105"/>
      <c r="K233" s="189">
        <f>IF(J233=0,"",VLOOKUP(J233,'得点テーブル'!$B$6:$H$133,3,0))</f>
      </c>
      <c r="L233" s="114"/>
      <c r="M233" s="189">
        <f>IF(L233=0,"",VLOOKUP(L233,'得点テーブル'!$B$6:$H$134,5,0))</f>
      </c>
      <c r="N233" s="116"/>
      <c r="O233" s="189">
        <f>IF(N233=0,"",VLOOKUP(N233,'得点テーブル'!$B$6:$H$133,6,0))</f>
      </c>
      <c r="P233" s="114"/>
      <c r="Q233" s="189">
        <f>IF(P233=0,"",VLOOKUP(P233,'得点テーブル'!$B$6:$H$133,7,0))</f>
      </c>
    </row>
    <row r="234" spans="1:17" ht="13.5">
      <c r="A234" s="186">
        <f t="shared" si="9"/>
        <v>227</v>
      </c>
      <c r="B234" s="186" t="str">
        <f t="shared" si="10"/>
        <v>T</v>
      </c>
      <c r="C234" s="172" t="s">
        <v>254</v>
      </c>
      <c r="D234" s="454" t="s">
        <v>255</v>
      </c>
      <c r="E234" s="186">
        <f t="shared" si="11"/>
        <v>1</v>
      </c>
      <c r="F234" s="105">
        <v>128</v>
      </c>
      <c r="G234" s="76">
        <f>IF(F234=0,"",VLOOKUP(F234,'得点テーブル'!$B$6:$H$133,2,0))</f>
        <v>1</v>
      </c>
      <c r="H234" s="411"/>
      <c r="I234" s="412">
        <f>IF(H234=0,"",VLOOKUP(H234,'得点テーブル'!$B$6:$H$133,2,0))</f>
      </c>
      <c r="J234" s="105"/>
      <c r="K234" s="189">
        <f>IF(J234=0,"",VLOOKUP(J234,'得点テーブル'!$B$6:$H$133,3,0))</f>
      </c>
      <c r="L234" s="114"/>
      <c r="M234" s="189">
        <f>IF(L234=0,"",VLOOKUP(L234,'得点テーブル'!$B$6:$H$134,5,0))</f>
      </c>
      <c r="N234" s="116"/>
      <c r="O234" s="189">
        <f>IF(N234=0,"",VLOOKUP(N234,'得点テーブル'!$B$6:$H$133,6,0))</f>
      </c>
      <c r="P234" s="114"/>
      <c r="Q234" s="189">
        <f>IF(P234=0,"",VLOOKUP(P234,'得点テーブル'!$B$6:$H$133,7,0))</f>
      </c>
    </row>
    <row r="235" spans="1:17" ht="13.5">
      <c r="A235" s="186">
        <f t="shared" si="9"/>
        <v>227</v>
      </c>
      <c r="B235" s="186" t="str">
        <f t="shared" si="10"/>
        <v>T</v>
      </c>
      <c r="C235" s="172" t="s">
        <v>256</v>
      </c>
      <c r="D235" s="454" t="s">
        <v>139</v>
      </c>
      <c r="E235" s="186">
        <f t="shared" si="11"/>
        <v>1</v>
      </c>
      <c r="F235" s="105">
        <v>128</v>
      </c>
      <c r="G235" s="76">
        <f>IF(F235=0,"",VLOOKUP(F235,'得点テーブル'!$B$6:$H$133,2,0))</f>
        <v>1</v>
      </c>
      <c r="H235" s="411"/>
      <c r="I235" s="412">
        <f>IF(H235=0,"",VLOOKUP(H235,'得点テーブル'!$B$6:$H$133,2,0))</f>
      </c>
      <c r="J235" s="105"/>
      <c r="K235" s="189">
        <f>IF(J235=0,"",VLOOKUP(J235,'得点テーブル'!$B$6:$H$133,3,0))</f>
      </c>
      <c r="L235" s="114"/>
      <c r="M235" s="189">
        <f>IF(L235=0,"",VLOOKUP(L235,'得点テーブル'!$B$6:$H$134,5,0))</f>
      </c>
      <c r="N235" s="116"/>
      <c r="O235" s="189">
        <f>IF(N235=0,"",VLOOKUP(N235,'得点テーブル'!$B$6:$H$133,6,0))</f>
      </c>
      <c r="P235" s="114"/>
      <c r="Q235" s="189">
        <f>IF(P235=0,"",VLOOKUP(P235,'得点テーブル'!$B$6:$H$133,7,0))</f>
      </c>
    </row>
    <row r="236" spans="1:17" ht="13.5">
      <c r="A236" s="186">
        <f t="shared" si="9"/>
        <v>227</v>
      </c>
      <c r="B236" s="186" t="str">
        <f t="shared" si="10"/>
        <v>T</v>
      </c>
      <c r="C236" s="172" t="s">
        <v>928</v>
      </c>
      <c r="D236" s="454" t="s">
        <v>77</v>
      </c>
      <c r="E236" s="186">
        <f t="shared" si="11"/>
        <v>1</v>
      </c>
      <c r="F236" s="105">
        <v>128</v>
      </c>
      <c r="G236" s="76">
        <f>IF(F236=0,"",VLOOKUP(F236,'得点テーブル'!$B$6:$H$133,2,0))</f>
        <v>1</v>
      </c>
      <c r="H236" s="411"/>
      <c r="I236" s="412">
        <f>IF(H236=0,"",VLOOKUP(H236,'得点テーブル'!$B$6:$H$133,2,0))</f>
      </c>
      <c r="J236" s="105"/>
      <c r="K236" s="189">
        <f>IF(J236=0,"",VLOOKUP(J236,'得点テーブル'!$B$6:$H$133,3,0))</f>
      </c>
      <c r="L236" s="114"/>
      <c r="M236" s="189">
        <f>IF(L236=0,"",VLOOKUP(L236,'得点テーブル'!$B$6:$H$134,5,0))</f>
      </c>
      <c r="N236" s="116"/>
      <c r="O236" s="189">
        <f>IF(N236=0,"",VLOOKUP(N236,'得点テーブル'!$B$6:$H$133,6,0))</f>
      </c>
      <c r="P236" s="114"/>
      <c r="Q236" s="189">
        <f>IF(P236=0,"",VLOOKUP(P236,'得点テーブル'!$B$6:$H$133,7,0))</f>
      </c>
    </row>
    <row r="237" spans="1:17" ht="13.5">
      <c r="A237" s="186">
        <f t="shared" si="9"/>
        <v>227</v>
      </c>
      <c r="B237" s="186" t="str">
        <f t="shared" si="10"/>
        <v>T</v>
      </c>
      <c r="C237" s="172" t="s">
        <v>929</v>
      </c>
      <c r="D237" s="454" t="s">
        <v>77</v>
      </c>
      <c r="E237" s="186">
        <f t="shared" si="11"/>
        <v>1</v>
      </c>
      <c r="F237" s="105">
        <v>128</v>
      </c>
      <c r="G237" s="76">
        <f>IF(F237=0,"",VLOOKUP(F237,'得点テーブル'!$B$6:$H$133,2,0))</f>
        <v>1</v>
      </c>
      <c r="H237" s="411"/>
      <c r="I237" s="412">
        <f>IF(H237=0,"",VLOOKUP(H237,'得点テーブル'!$B$6:$H$133,2,0))</f>
      </c>
      <c r="J237" s="105"/>
      <c r="K237" s="189">
        <f>IF(J237=0,"",VLOOKUP(J237,'得点テーブル'!$B$6:$H$133,3,0))</f>
      </c>
      <c r="L237" s="114"/>
      <c r="M237" s="189">
        <f>IF(L237=0,"",VLOOKUP(L237,'得点テーブル'!$B$6:$H$134,5,0))</f>
      </c>
      <c r="N237" s="116"/>
      <c r="O237" s="189">
        <f>IF(N237=0,"",VLOOKUP(N237,'得点テーブル'!$B$6:$H$133,6,0))</f>
      </c>
      <c r="P237" s="114"/>
      <c r="Q237" s="189">
        <f>IF(P237=0,"",VLOOKUP(P237,'得点テーブル'!$B$6:$H$133,7,0))</f>
      </c>
    </row>
    <row r="238" spans="1:17" ht="13.5">
      <c r="A238" s="186">
        <f t="shared" si="9"/>
        <v>227</v>
      </c>
      <c r="B238" s="186" t="str">
        <f t="shared" si="10"/>
        <v>T</v>
      </c>
      <c r="C238" s="172" t="s">
        <v>257</v>
      </c>
      <c r="D238" s="454" t="s">
        <v>122</v>
      </c>
      <c r="E238" s="186">
        <f t="shared" si="11"/>
        <v>1</v>
      </c>
      <c r="F238" s="105">
        <v>128</v>
      </c>
      <c r="G238" s="76">
        <f>IF(F238=0,"",VLOOKUP(F238,'得点テーブル'!$B$6:$H$133,2,0))</f>
        <v>1</v>
      </c>
      <c r="H238" s="411"/>
      <c r="I238" s="412">
        <f>IF(H238=0,"",VLOOKUP(H238,'得点テーブル'!$B$6:$H$133,2,0))</f>
      </c>
      <c r="J238" s="105"/>
      <c r="K238" s="189">
        <f>IF(J238=0,"",VLOOKUP(J238,'得点テーブル'!$B$6:$H$133,3,0))</f>
      </c>
      <c r="L238" s="114"/>
      <c r="M238" s="189">
        <f>IF(L238=0,"",VLOOKUP(L238,'得点テーブル'!$B$6:$H$134,5,0))</f>
      </c>
      <c r="N238" s="116"/>
      <c r="O238" s="189">
        <f>IF(N238=0,"",VLOOKUP(N238,'得点テーブル'!$B$6:$H$133,6,0))</f>
      </c>
      <c r="P238" s="114"/>
      <c r="Q238" s="189">
        <f>IF(P238=0,"",VLOOKUP(P238,'得点テーブル'!$B$6:$H$133,7,0))</f>
      </c>
    </row>
    <row r="239" spans="1:17" ht="13.5">
      <c r="A239" s="186">
        <f t="shared" si="9"/>
        <v>227</v>
      </c>
      <c r="B239" s="186" t="str">
        <f t="shared" si="10"/>
        <v>T</v>
      </c>
      <c r="C239" s="172" t="s">
        <v>930</v>
      </c>
      <c r="D239" s="454" t="s">
        <v>145</v>
      </c>
      <c r="E239" s="186">
        <f t="shared" si="11"/>
        <v>1</v>
      </c>
      <c r="F239" s="105">
        <v>128</v>
      </c>
      <c r="G239" s="76">
        <f>IF(F239=0,"",VLOOKUP(F239,'得点テーブル'!$B$6:$H$133,2,0))</f>
        <v>1</v>
      </c>
      <c r="H239" s="411"/>
      <c r="I239" s="412">
        <f>IF(H239=0,"",VLOOKUP(H239,'得点テーブル'!$B$6:$H$133,2,0))</f>
      </c>
      <c r="J239" s="105"/>
      <c r="K239" s="189">
        <f>IF(J239=0,"",VLOOKUP(J239,'得点テーブル'!$B$6:$H$133,3,0))</f>
      </c>
      <c r="L239" s="114"/>
      <c r="M239" s="189">
        <f>IF(L239=0,"",VLOOKUP(L239,'得点テーブル'!$B$6:$H$134,5,0))</f>
      </c>
      <c r="N239" s="116"/>
      <c r="O239" s="189">
        <f>IF(N239=0,"",VLOOKUP(N239,'得点テーブル'!$B$6:$H$133,6,0))</f>
      </c>
      <c r="P239" s="114"/>
      <c r="Q239" s="189">
        <f>IF(P239=0,"",VLOOKUP(P239,'得点テーブル'!$B$6:$H$133,7,0))</f>
      </c>
    </row>
    <row r="240" spans="1:17" ht="13.5">
      <c r="A240" s="186">
        <f t="shared" si="9"/>
      </c>
      <c r="B240" s="186">
        <f t="shared" si="10"/>
      </c>
      <c r="C240" s="172"/>
      <c r="D240" s="453"/>
      <c r="E240" s="186">
        <f t="shared" si="11"/>
        <v>0</v>
      </c>
      <c r="F240" s="105"/>
      <c r="G240" s="76">
        <f>IF(F240=0,"",VLOOKUP(F240,'得点テーブル'!$B$6:$H$133,2,0))</f>
      </c>
      <c r="H240" s="411"/>
      <c r="I240" s="412">
        <f>IF(H240=0,"",VLOOKUP(H240,'得点テーブル'!$B$6:$H$133,2,0))</f>
      </c>
      <c r="J240" s="105"/>
      <c r="K240" s="189">
        <f>IF(J240=0,"",VLOOKUP(J240,'得点テーブル'!$B$6:$H$133,3,0))</f>
      </c>
      <c r="L240" s="114"/>
      <c r="M240" s="189">
        <f>IF(L240=0,"",VLOOKUP(L240,'得点テーブル'!$B$6:$H$134,5,0))</f>
      </c>
      <c r="N240" s="116"/>
      <c r="O240" s="189">
        <f>IF(N240=0,"",VLOOKUP(N240,'得点テーブル'!$B$6:$H$133,6,0))</f>
      </c>
      <c r="P240" s="114"/>
      <c r="Q240" s="189">
        <f>IF(P240=0,"",VLOOKUP(P240,'得点テーブル'!$B$6:$H$133,7,0))</f>
      </c>
    </row>
    <row r="241" spans="1:17" ht="13.5">
      <c r="A241" s="186">
        <f t="shared" si="9"/>
      </c>
      <c r="B241" s="186">
        <f t="shared" si="10"/>
      </c>
      <c r="C241" s="172"/>
      <c r="D241" s="453"/>
      <c r="E241" s="186">
        <f t="shared" si="11"/>
        <v>0</v>
      </c>
      <c r="F241" s="105"/>
      <c r="G241" s="76">
        <f>IF(F241=0,"",VLOOKUP(F241,'得点テーブル'!$B$6:$H$133,2,0))</f>
      </c>
      <c r="H241" s="411"/>
      <c r="I241" s="412">
        <f>IF(H241=0,"",VLOOKUP(H241,'得点テーブル'!$B$6:$H$133,2,0))</f>
      </c>
      <c r="J241" s="105"/>
      <c r="K241" s="189">
        <f>IF(J241=0,"",VLOOKUP(J241,'得点テーブル'!$B$6:$H$133,3,0))</f>
      </c>
      <c r="L241" s="114"/>
      <c r="M241" s="189">
        <f>IF(L241=0,"",VLOOKUP(L241,'得点テーブル'!$B$6:$H$134,5,0))</f>
      </c>
      <c r="N241" s="116"/>
      <c r="O241" s="189">
        <f>IF(N241=0,"",VLOOKUP(N241,'得点テーブル'!$B$6:$H$133,6,0))</f>
      </c>
      <c r="P241" s="114"/>
      <c r="Q241" s="189">
        <f>IF(P241=0,"",VLOOKUP(P241,'得点テーブル'!$B$6:$H$133,7,0))</f>
      </c>
    </row>
    <row r="242" spans="1:19" s="102" customFormat="1" ht="13.5" customHeight="1">
      <c r="A242" s="186">
        <f t="shared" si="9"/>
      </c>
      <c r="B242" s="186">
        <f t="shared" si="10"/>
      </c>
      <c r="C242" s="172"/>
      <c r="D242" s="454"/>
      <c r="E242" s="186">
        <f t="shared" si="11"/>
        <v>0</v>
      </c>
      <c r="F242" s="105"/>
      <c r="G242" s="76">
        <f>IF(F242=0,"",VLOOKUP(F242,'得点テーブル'!$B$6:$H$133,2,0))</f>
      </c>
      <c r="H242" s="411"/>
      <c r="I242" s="412">
        <f>IF(H242=0,"",VLOOKUP(H242,'得点テーブル'!$B$6:$H$133,2,0))</f>
      </c>
      <c r="J242" s="105"/>
      <c r="K242" s="189">
        <f>IF(J242=0,"",VLOOKUP(J242,'得点テーブル'!$B$6:$H$133,3,0))</f>
      </c>
      <c r="L242" s="114"/>
      <c r="M242" s="189">
        <f>IF(L242=0,"",VLOOKUP(L242,'得点テーブル'!$B$6:$H$134,5,0))</f>
      </c>
      <c r="N242" s="116"/>
      <c r="O242" s="189">
        <f>IF(N242=0,"",VLOOKUP(N242,'得点テーブル'!$B$6:$H$133,6,0))</f>
      </c>
      <c r="P242" s="114"/>
      <c r="Q242" s="189">
        <f>IF(P242=0,"",VLOOKUP(P242,'得点テーブル'!$B$6:$H$133,7,0))</f>
      </c>
      <c r="R242" s="103"/>
      <c r="S242" s="103"/>
    </row>
    <row r="243" spans="1:17" ht="5.25" customHeight="1">
      <c r="A243" s="310"/>
      <c r="B243" s="310"/>
      <c r="C243" s="310"/>
      <c r="D243" s="457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</row>
    <row r="245" spans="18:20" ht="14.25">
      <c r="R245" s="187"/>
      <c r="S245" s="193"/>
      <c r="T245" s="188"/>
    </row>
    <row r="246" ht="15.75" customHeight="1"/>
  </sheetData>
  <mergeCells count="3">
    <mergeCell ref="A3:B4"/>
    <mergeCell ref="C3:C4"/>
    <mergeCell ref="D3:D4"/>
  </mergeCells>
  <printOptions/>
  <pageMargins left="0.65" right="0.19" top="0.59" bottom="0.5511811023622047" header="0.3937007874015748" footer="0.31496062992125984"/>
  <pageSetup blackAndWhite="1" horizontalDpi="600" verticalDpi="600" orientation="portrait" paperSize="9" scale="90" r:id="rId1"/>
  <headerFooter alignWithMargins="0">
    <oddHeader>&amp;C&amp;A&amp;RPage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SheetLayoutView="100" workbookViewId="0" topLeftCell="A1">
      <pane xSplit="5" topLeftCell="F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3.625" style="62" customWidth="1"/>
    <col min="2" max="2" width="1.625" style="62" customWidth="1"/>
    <col min="3" max="3" width="11.625" style="62" customWidth="1"/>
    <col min="4" max="4" width="12.625" style="62" customWidth="1"/>
    <col min="5" max="5" width="5.625" style="62" customWidth="1"/>
    <col min="6" max="7" width="5.875" style="62" customWidth="1"/>
    <col min="8" max="9" width="5.625" style="62" customWidth="1"/>
    <col min="10" max="10" width="5.625" style="119" customWidth="1"/>
    <col min="11" max="15" width="5.625" style="62" customWidth="1"/>
    <col min="16" max="16" width="9.00390625" style="37" hidden="1" customWidth="1"/>
    <col min="17" max="17" width="1.4921875" style="37" customWidth="1"/>
    <col min="18" max="16384" width="9.00390625" style="37" customWidth="1"/>
  </cols>
  <sheetData>
    <row r="1" spans="1:15" s="199" customFormat="1" ht="23.25" customHeight="1">
      <c r="A1" s="197" t="s">
        <v>0</v>
      </c>
      <c r="B1" s="197"/>
      <c r="C1" s="197"/>
      <c r="D1" s="197"/>
      <c r="E1" s="197"/>
      <c r="F1" s="197" t="s">
        <v>259</v>
      </c>
      <c r="G1" s="197"/>
      <c r="H1" s="197"/>
      <c r="I1" s="197"/>
      <c r="J1" s="185"/>
      <c r="K1" s="101" t="str">
        <f>'男子S'!M1</f>
        <v>2003/3/31現在</v>
      </c>
      <c r="L1" s="101"/>
      <c r="M1" s="101"/>
      <c r="N1" s="101"/>
      <c r="O1" s="198"/>
    </row>
    <row r="2" spans="1:15" ht="13.5">
      <c r="A2" s="517" t="s">
        <v>2</v>
      </c>
      <c r="B2" s="518"/>
      <c r="C2" s="521" t="s">
        <v>3</v>
      </c>
      <c r="D2" s="523" t="s">
        <v>4</v>
      </c>
      <c r="E2" s="68" t="s">
        <v>5</v>
      </c>
      <c r="F2" s="270" t="s">
        <v>260</v>
      </c>
      <c r="G2" s="270"/>
      <c r="H2" s="271" t="s">
        <v>8</v>
      </c>
      <c r="I2" s="271"/>
      <c r="J2" s="271" t="s">
        <v>9</v>
      </c>
      <c r="K2" s="271"/>
      <c r="L2" s="271" t="s">
        <v>10</v>
      </c>
      <c r="M2" s="271"/>
      <c r="N2" s="272" t="s">
        <v>11</v>
      </c>
      <c r="O2" s="273"/>
    </row>
    <row r="3" spans="1:15" s="38" customFormat="1" ht="13.5">
      <c r="A3" s="519"/>
      <c r="B3" s="520"/>
      <c r="C3" s="522"/>
      <c r="D3" s="524"/>
      <c r="E3" s="69" t="s">
        <v>12</v>
      </c>
      <c r="F3" s="55" t="s">
        <v>13</v>
      </c>
      <c r="G3" s="56" t="s">
        <v>5</v>
      </c>
      <c r="H3" s="55" t="s">
        <v>13</v>
      </c>
      <c r="I3" s="56" t="s">
        <v>5</v>
      </c>
      <c r="J3" s="55" t="s">
        <v>13</v>
      </c>
      <c r="K3" s="56" t="s">
        <v>5</v>
      </c>
      <c r="L3" s="55" t="s">
        <v>13</v>
      </c>
      <c r="M3" s="56" t="s">
        <v>5</v>
      </c>
      <c r="N3" s="55" t="s">
        <v>13</v>
      </c>
      <c r="O3" s="56" t="s">
        <v>5</v>
      </c>
    </row>
    <row r="4" spans="1:15" s="38" customFormat="1" ht="3" customHeight="1">
      <c r="A4" s="319"/>
      <c r="B4" s="320"/>
      <c r="C4" s="321"/>
      <c r="D4" s="322"/>
      <c r="E4" s="319"/>
      <c r="F4" s="323"/>
      <c r="G4" s="324"/>
      <c r="H4" s="325"/>
      <c r="I4" s="326"/>
      <c r="J4" s="323"/>
      <c r="K4" s="324"/>
      <c r="L4" s="325"/>
      <c r="M4" s="326"/>
      <c r="N4" s="323"/>
      <c r="O4" s="324"/>
    </row>
    <row r="5" spans="1:15" ht="15.75" customHeight="1">
      <c r="A5" s="79">
        <f aca="true" t="shared" si="0" ref="A5:A49">IF(E5=0,"",RANK(E5,$E$4:$E$49))</f>
        <v>1</v>
      </c>
      <c r="B5" s="79">
        <f aca="true" t="shared" si="1" ref="B5:B49">IF(E5=0,"",IF(A5=A4,"T",""))</f>
      </c>
      <c r="C5" s="282" t="s">
        <v>261</v>
      </c>
      <c r="D5" s="283" t="s">
        <v>262</v>
      </c>
      <c r="E5" s="194">
        <f aca="true" t="shared" si="2" ref="E5:E49">IF(F5="",0,G5)+IF(H5="",0,I5)+IF(J5="",0,K5)+IF(L5="",0,M5)+IF(N5="",0,O5)</f>
        <v>400</v>
      </c>
      <c r="F5" s="120">
        <v>4</v>
      </c>
      <c r="G5" s="200">
        <f>IF(F5=0,"",VLOOKUP(F5,'得点テーブル'!$B$6:$H$133,3,0))</f>
        <v>70</v>
      </c>
      <c r="H5" s="121">
        <v>8</v>
      </c>
      <c r="I5" s="76">
        <f>IF(H5=0,"",VLOOKUP(H5,'得点テーブル'!$B$6:$H$133,3,0))</f>
        <v>40</v>
      </c>
      <c r="J5" s="120">
        <v>1</v>
      </c>
      <c r="K5" s="76">
        <f>IF(J5=0,"",VLOOKUP(J5,'得点テーブル'!$B$6:$H$133,5,0))</f>
        <v>200</v>
      </c>
      <c r="L5" s="121">
        <v>8</v>
      </c>
      <c r="M5" s="76">
        <f>IF(L5=0,"",VLOOKUP(L5,'得点テーブル'!$B$6:$H$133,6,0))</f>
        <v>40</v>
      </c>
      <c r="N5" s="122">
        <v>8</v>
      </c>
      <c r="O5" s="76">
        <f>IF(N5=0,"",VLOOKUP(N5,'得点テーブル'!$B$6:$H$133,7,0))</f>
        <v>50</v>
      </c>
    </row>
    <row r="6" spans="1:15" ht="15.75" customHeight="1">
      <c r="A6" s="79">
        <f t="shared" si="0"/>
        <v>2</v>
      </c>
      <c r="B6" s="79">
        <f t="shared" si="1"/>
      </c>
      <c r="C6" s="282" t="s">
        <v>263</v>
      </c>
      <c r="D6" s="283" t="s">
        <v>264</v>
      </c>
      <c r="E6" s="194">
        <f t="shared" si="2"/>
        <v>370</v>
      </c>
      <c r="F6" s="120"/>
      <c r="G6" s="200">
        <f>IF(F6=0,"",VLOOKUP(F6,'得点テーブル'!$B$6:$H$133,3,0))</f>
      </c>
      <c r="H6" s="121">
        <v>1</v>
      </c>
      <c r="I6" s="76">
        <f>IF(H6=0,"",VLOOKUP(H6,'得点テーブル'!$B$6:$H$133,3,0))</f>
        <v>150</v>
      </c>
      <c r="J6" s="120">
        <v>4</v>
      </c>
      <c r="K6" s="76">
        <f>IF(J6=0,"",VLOOKUP(J6,'得点テーブル'!$B$6:$H$133,5,0))</f>
        <v>100</v>
      </c>
      <c r="L6" s="121">
        <v>4</v>
      </c>
      <c r="M6" s="76">
        <f>IF(L6=0,"",VLOOKUP(L6,'得点テーブル'!$B$6:$H$133,6,0))</f>
        <v>70</v>
      </c>
      <c r="N6" s="120">
        <v>8</v>
      </c>
      <c r="O6" s="76">
        <f>IF(N6=0,"",VLOOKUP(N6,'得点テーブル'!$B$6:$H$133,7,0))</f>
        <v>50</v>
      </c>
    </row>
    <row r="7" spans="1:15" ht="15.75" customHeight="1">
      <c r="A7" s="79">
        <f t="shared" si="0"/>
        <v>3</v>
      </c>
      <c r="B7" s="79">
        <f t="shared" si="1"/>
      </c>
      <c r="C7" s="282" t="s">
        <v>265</v>
      </c>
      <c r="D7" s="283" t="s">
        <v>264</v>
      </c>
      <c r="E7" s="194">
        <f t="shared" si="2"/>
        <v>285</v>
      </c>
      <c r="F7" s="120">
        <v>32</v>
      </c>
      <c r="G7" s="200">
        <f>IF(F7=0,"",VLOOKUP(F7,'得点テーブル'!$B$6:$H$133,3,0))</f>
        <v>15</v>
      </c>
      <c r="H7" s="121">
        <v>2</v>
      </c>
      <c r="I7" s="76">
        <f>IF(H7=0,"",VLOOKUP(H7,'得点テーブル'!$B$6:$H$133,3,0))</f>
        <v>100</v>
      </c>
      <c r="J7" s="120">
        <v>2</v>
      </c>
      <c r="K7" s="76">
        <f>IF(J7=0,"",VLOOKUP(J7,'得点テーブル'!$B$6:$H$133,5,0))</f>
        <v>150</v>
      </c>
      <c r="L7" s="121"/>
      <c r="M7" s="76">
        <f>IF(L7=0,"",VLOOKUP(L7,'得点テーブル'!$B$6:$H$133,6,0))</f>
      </c>
      <c r="N7" s="122">
        <v>32</v>
      </c>
      <c r="O7" s="76">
        <f>IF(N7=0,"",VLOOKUP(N7,'得点テーブル'!$B$6:$H$133,7,0))</f>
        <v>20</v>
      </c>
    </row>
    <row r="8" spans="1:15" ht="15.75" customHeight="1">
      <c r="A8" s="79">
        <f t="shared" si="0"/>
        <v>4</v>
      </c>
      <c r="B8" s="79">
        <f t="shared" si="1"/>
      </c>
      <c r="C8" s="282" t="s">
        <v>266</v>
      </c>
      <c r="D8" s="283" t="s">
        <v>133</v>
      </c>
      <c r="E8" s="194">
        <f t="shared" si="2"/>
        <v>200</v>
      </c>
      <c r="F8" s="120"/>
      <c r="G8" s="200">
        <f>IF(F8=0,"",VLOOKUP(F8,'得点テーブル'!$B$6:$H$133,3,0))</f>
      </c>
      <c r="H8" s="121">
        <v>16</v>
      </c>
      <c r="I8" s="76">
        <f>IF(H8=0,"",VLOOKUP(H8,'得点テーブル'!$B$6:$H$133,3,0))</f>
        <v>25</v>
      </c>
      <c r="J8" s="120">
        <v>5</v>
      </c>
      <c r="K8" s="76">
        <f>IF(J8=0,"",VLOOKUP(J8,'得点テーブル'!$B$6:$H$133,5,0))</f>
        <v>75</v>
      </c>
      <c r="L8" s="121">
        <v>2</v>
      </c>
      <c r="M8" s="76">
        <f>IF(L8=0,"",VLOOKUP(L8,'得点テーブル'!$B$6:$H$133,6,0))</f>
        <v>100</v>
      </c>
      <c r="N8" s="122"/>
      <c r="O8" s="76">
        <f>IF(N8=0,"",VLOOKUP(N8,'得点テーブル'!$B$6:$H$133,7,0))</f>
      </c>
    </row>
    <row r="9" spans="1:15" ht="15.75" customHeight="1">
      <c r="A9" s="194">
        <f t="shared" si="0"/>
        <v>5</v>
      </c>
      <c r="B9" s="194">
        <f>IF(E9=0,"",IF(A9=A8,"T",""))</f>
      </c>
      <c r="C9" s="282" t="s">
        <v>267</v>
      </c>
      <c r="D9" s="283" t="s">
        <v>52</v>
      </c>
      <c r="E9" s="194">
        <f t="shared" si="2"/>
        <v>180</v>
      </c>
      <c r="F9" s="120"/>
      <c r="G9" s="200">
        <f>IF(F9=0,"",VLOOKUP(F9,'得点テーブル'!$B$6:$H$133,3,0))</f>
      </c>
      <c r="H9" s="121"/>
      <c r="I9" s="76">
        <f>IF(H9=0,"",VLOOKUP(H9,'得点テーブル'!$B$6:$H$133,3,0))</f>
      </c>
      <c r="J9" s="120"/>
      <c r="K9" s="76">
        <f>IF(J9=0,"",VLOOKUP(J9,'得点テーブル'!$B$6:$H$133,5,0))</f>
      </c>
      <c r="L9" s="121">
        <v>1</v>
      </c>
      <c r="M9" s="76">
        <f>IF(L9=0,"",VLOOKUP(L9,'得点テーブル'!$B$6:$H$133,6,0))</f>
        <v>150</v>
      </c>
      <c r="N9" s="120">
        <v>16</v>
      </c>
      <c r="O9" s="76">
        <f>IF(N9=0,"",VLOOKUP(N9,'得点テーブル'!$B$6:$H$133,7,0))</f>
        <v>30</v>
      </c>
    </row>
    <row r="10" spans="1:15" ht="15.75" customHeight="1">
      <c r="A10" s="79">
        <f t="shared" si="0"/>
        <v>6</v>
      </c>
      <c r="B10" s="79">
        <f t="shared" si="1"/>
      </c>
      <c r="C10" s="282" t="s">
        <v>268</v>
      </c>
      <c r="D10" s="283" t="s">
        <v>269</v>
      </c>
      <c r="E10" s="194">
        <f t="shared" si="2"/>
        <v>170</v>
      </c>
      <c r="F10" s="120">
        <v>8</v>
      </c>
      <c r="G10" s="200">
        <f>IF(F10=0,"",VLOOKUP(F10,'得点テーブル'!$B$6:$H$133,3,0))</f>
        <v>40</v>
      </c>
      <c r="H10" s="121"/>
      <c r="I10" s="76"/>
      <c r="J10" s="120">
        <v>3</v>
      </c>
      <c r="K10" s="76">
        <f>IF(J10=0,"",VLOOKUP(J10,'得点テーブル'!$B$6:$H$133,5,0))</f>
        <v>110</v>
      </c>
      <c r="L10" s="121"/>
      <c r="M10" s="76"/>
      <c r="N10" s="122">
        <v>32</v>
      </c>
      <c r="O10" s="76">
        <f>IF(N10=0,"",VLOOKUP(N10,'得点テーブル'!$B$6:$H$133,7,0))</f>
        <v>20</v>
      </c>
    </row>
    <row r="11" spans="1:15" ht="15.75" customHeight="1">
      <c r="A11" s="79">
        <f t="shared" si="0"/>
        <v>7</v>
      </c>
      <c r="B11" s="79">
        <f t="shared" si="1"/>
      </c>
      <c r="C11" s="282" t="s">
        <v>270</v>
      </c>
      <c r="D11" s="283" t="s">
        <v>31</v>
      </c>
      <c r="E11" s="194">
        <f t="shared" si="2"/>
        <v>150</v>
      </c>
      <c r="F11" s="120">
        <v>3</v>
      </c>
      <c r="G11" s="200">
        <f>IF(F11=0,"",VLOOKUP(F11,'得点テーブル'!$B$6:$H$133,3,0))</f>
        <v>80</v>
      </c>
      <c r="H11" s="121">
        <v>4</v>
      </c>
      <c r="I11" s="76">
        <f>IF(H11=0,"",VLOOKUP(H11,'得点テーブル'!$B$6:$H$133,3,0))</f>
        <v>70</v>
      </c>
      <c r="J11" s="120"/>
      <c r="K11" s="76">
        <f>IF(J11=0,"",VLOOKUP(J11,'得点テーブル'!$B$6:$H$133,5,0))</f>
      </c>
      <c r="L11" s="121"/>
      <c r="M11" s="76">
        <f>IF(L11=0,"",VLOOKUP(L11,'得点テーブル'!$B$6:$H$133,6,0))</f>
      </c>
      <c r="N11" s="122"/>
      <c r="O11" s="76">
        <f>IF(N11=0,"",VLOOKUP(N11,'得点テーブル'!$B$6:$H$133,7,0))</f>
      </c>
    </row>
    <row r="12" spans="1:15" ht="15.75" customHeight="1">
      <c r="A12" s="79">
        <f t="shared" si="0"/>
        <v>7</v>
      </c>
      <c r="B12" s="79" t="str">
        <f t="shared" si="1"/>
        <v>T</v>
      </c>
      <c r="C12" s="282" t="s">
        <v>271</v>
      </c>
      <c r="D12" s="283" t="s">
        <v>21</v>
      </c>
      <c r="E12" s="194">
        <f t="shared" si="2"/>
        <v>150</v>
      </c>
      <c r="F12" s="120">
        <v>1</v>
      </c>
      <c r="G12" s="200">
        <f>IF(F12=0,"",VLOOKUP(F12,'得点テーブル'!$B$6:$H$133,3,0))</f>
        <v>150</v>
      </c>
      <c r="H12" s="121"/>
      <c r="I12" s="76"/>
      <c r="J12" s="120"/>
      <c r="K12" s="76">
        <f>IF(J12=0,"",VLOOKUP(J12,'得点テーブル'!$B$6:$H$133,5,0))</f>
      </c>
      <c r="L12" s="121"/>
      <c r="M12" s="76"/>
      <c r="N12" s="122"/>
      <c r="O12" s="76">
        <f>IF(N12=0,"",VLOOKUP(N12,'得点テーブル'!$B$6:$H$133,7,0))</f>
      </c>
    </row>
    <row r="13" spans="1:15" ht="15.75" customHeight="1">
      <c r="A13" s="79">
        <f t="shared" si="0"/>
        <v>9</v>
      </c>
      <c r="B13" s="79">
        <f t="shared" si="1"/>
      </c>
      <c r="C13" s="282" t="s">
        <v>272</v>
      </c>
      <c r="D13" s="283" t="s">
        <v>89</v>
      </c>
      <c r="E13" s="194">
        <f t="shared" si="2"/>
        <v>125</v>
      </c>
      <c r="F13" s="120">
        <v>32</v>
      </c>
      <c r="G13" s="200">
        <f>IF(F13=0,"",VLOOKUP(F13,'得点テーブル'!$B$6:$H$133,3,0))</f>
        <v>15</v>
      </c>
      <c r="H13" s="121">
        <v>8</v>
      </c>
      <c r="I13" s="76">
        <f>IF(H13=0,"",VLOOKUP(H13,'得点テーブル'!$B$6:$H$133,3,0))</f>
        <v>40</v>
      </c>
      <c r="J13" s="120">
        <v>6</v>
      </c>
      <c r="K13" s="76">
        <f>IF(J13=0,"",VLOOKUP(J13,'得点テーブル'!$B$6:$H$133,5,0))</f>
        <v>70</v>
      </c>
      <c r="L13" s="121"/>
      <c r="M13" s="76">
        <f>IF(L13=0,"",VLOOKUP(L13,'得点テーブル'!$B$6:$H$133,6,0))</f>
      </c>
      <c r="N13" s="122"/>
      <c r="O13" s="76">
        <f>IF(N13=0,"",VLOOKUP(N13,'得点テーブル'!$B$6:$H$133,7,0))</f>
      </c>
    </row>
    <row r="14" spans="1:15" ht="15.75" customHeight="1">
      <c r="A14" s="79">
        <f t="shared" si="0"/>
        <v>10</v>
      </c>
      <c r="B14" s="79">
        <f t="shared" si="1"/>
      </c>
      <c r="C14" s="282" t="s">
        <v>168</v>
      </c>
      <c r="D14" s="283" t="s">
        <v>16</v>
      </c>
      <c r="E14" s="194">
        <f t="shared" si="2"/>
        <v>115</v>
      </c>
      <c r="F14" s="120">
        <v>16</v>
      </c>
      <c r="G14" s="200">
        <f>IF(F14=0,"",VLOOKUP(F14,'得点テーブル'!$B$6:$H$133,3,0))</f>
        <v>25</v>
      </c>
      <c r="H14" s="121">
        <v>8</v>
      </c>
      <c r="I14" s="76">
        <f>IF(H14=0,"",VLOOKUP(H14,'得点テーブル'!$B$6:$H$133,3,0))</f>
        <v>40</v>
      </c>
      <c r="J14" s="120"/>
      <c r="K14" s="76">
        <f>IF(J14=0,"",VLOOKUP(J14,'得点テーブル'!$B$6:$H$133,5,0))</f>
      </c>
      <c r="L14" s="121"/>
      <c r="M14" s="76">
        <f>IF(L14=0,"",VLOOKUP(L14,'得点テーブル'!$B$6:$H$133,6,0))</f>
      </c>
      <c r="N14" s="120">
        <v>8</v>
      </c>
      <c r="O14" s="76">
        <f>IF(N14=0,"",VLOOKUP(N14,'得点テーブル'!$B$6:$H$133,7,0))</f>
        <v>50</v>
      </c>
    </row>
    <row r="15" spans="1:15" ht="15.75" customHeight="1">
      <c r="A15" s="79">
        <f t="shared" si="0"/>
        <v>11</v>
      </c>
      <c r="B15" s="79">
        <f t="shared" si="1"/>
      </c>
      <c r="C15" s="282" t="s">
        <v>273</v>
      </c>
      <c r="D15" s="283" t="s">
        <v>274</v>
      </c>
      <c r="E15" s="194">
        <f t="shared" si="2"/>
        <v>100</v>
      </c>
      <c r="F15" s="120">
        <v>2</v>
      </c>
      <c r="G15" s="200">
        <f>IF(F15=0,"",VLOOKUP(F15,'得点テーブル'!$B$6:$H$133,3,0))</f>
        <v>100</v>
      </c>
      <c r="H15" s="121"/>
      <c r="I15" s="76">
        <f>IF(H15=0,"",VLOOKUP(H15,'得点テーブル'!$B$6:$H$133,3,0))</f>
      </c>
      <c r="J15" s="120"/>
      <c r="K15" s="76">
        <f>IF(J15=0,"",VLOOKUP(J15,'得点テーブル'!$B$6:$H$133,5,0))</f>
      </c>
      <c r="L15" s="121"/>
      <c r="M15" s="76">
        <f>IF(L15=0,"",VLOOKUP(L15,'得点テーブル'!$B$6:$H$133,6,0))</f>
      </c>
      <c r="N15" s="120"/>
      <c r="O15" s="76">
        <f>IF(N15=0,"",VLOOKUP(N15,'得点テーブル'!$B$6:$H$133,7,0))</f>
      </c>
    </row>
    <row r="16" spans="1:15" ht="15.75" customHeight="1">
      <c r="A16" s="79">
        <f t="shared" si="0"/>
        <v>11</v>
      </c>
      <c r="B16" s="79" t="str">
        <f t="shared" si="1"/>
        <v>T</v>
      </c>
      <c r="C16" s="282" t="s">
        <v>275</v>
      </c>
      <c r="D16" s="283" t="s">
        <v>56</v>
      </c>
      <c r="E16" s="194">
        <f t="shared" si="2"/>
        <v>100</v>
      </c>
      <c r="F16" s="120"/>
      <c r="G16" s="200"/>
      <c r="H16" s="121"/>
      <c r="I16" s="76"/>
      <c r="J16" s="121">
        <v>16</v>
      </c>
      <c r="K16" s="76">
        <f>IF(J16=0,"",VLOOKUP(J16,'得点テーブル'!$B$6:$H$133,5,0))</f>
        <v>40</v>
      </c>
      <c r="L16" s="190">
        <v>8</v>
      </c>
      <c r="M16" s="76">
        <f>IF(L16=0,"",VLOOKUP(L16,'得点テーブル'!$B$6:$H$133,6,0))</f>
        <v>40</v>
      </c>
      <c r="N16" s="120">
        <v>32</v>
      </c>
      <c r="O16" s="76">
        <f>IF(N16=0,"",VLOOKUP(N16,'得点テーブル'!$B$6:$H$133,7,0))</f>
        <v>20</v>
      </c>
    </row>
    <row r="17" spans="1:15" ht="15.75" customHeight="1">
      <c r="A17" s="79">
        <f t="shared" si="0"/>
        <v>13</v>
      </c>
      <c r="B17" s="79">
        <f t="shared" si="1"/>
      </c>
      <c r="C17" s="282" t="s">
        <v>190</v>
      </c>
      <c r="D17" s="283" t="s">
        <v>120</v>
      </c>
      <c r="E17" s="194">
        <f t="shared" si="2"/>
        <v>95</v>
      </c>
      <c r="F17" s="120">
        <v>16</v>
      </c>
      <c r="G17" s="200">
        <f>IF(F17=0,"",VLOOKUP(F17,'得点テーブル'!$B$6:$H$133,3,0))</f>
        <v>25</v>
      </c>
      <c r="H17" s="121"/>
      <c r="I17" s="76">
        <f>IF(H17=0,"",VLOOKUP(H17,'得点テーブル'!$B$6:$H$133,3,0))</f>
      </c>
      <c r="J17" s="121"/>
      <c r="K17" s="76">
        <f>IF(J17=0,"",VLOOKUP(J17,'得点テーブル'!$B$6:$H$133,5,0))</f>
      </c>
      <c r="L17" s="190">
        <v>4</v>
      </c>
      <c r="M17" s="76">
        <f>IF(L17=0,"",VLOOKUP(L17,'得点テーブル'!$B$6:$H$133,6,0))</f>
        <v>70</v>
      </c>
      <c r="N17" s="120"/>
      <c r="O17" s="76">
        <f>IF(N17=0,"",VLOOKUP(N17,'得点テーブル'!$B$6:$H$133,7,0))</f>
      </c>
    </row>
    <row r="18" spans="1:15" ht="15.75" customHeight="1">
      <c r="A18" s="79">
        <f t="shared" si="0"/>
        <v>13</v>
      </c>
      <c r="B18" s="79" t="str">
        <f t="shared" si="1"/>
        <v>T</v>
      </c>
      <c r="C18" s="282" t="s">
        <v>276</v>
      </c>
      <c r="D18" s="283" t="s">
        <v>31</v>
      </c>
      <c r="E18" s="194">
        <f t="shared" si="2"/>
        <v>95</v>
      </c>
      <c r="F18" s="120">
        <v>16</v>
      </c>
      <c r="G18" s="200">
        <f>IF(F18=0,"",VLOOKUP(F18,'得点テーブル'!$B$6:$H$133,3,0))</f>
        <v>25</v>
      </c>
      <c r="H18" s="121">
        <v>4</v>
      </c>
      <c r="I18" s="76">
        <f>IF(H18=0,"",VLOOKUP(H18,'得点テーブル'!$B$6:$H$133,3,0))</f>
        <v>70</v>
      </c>
      <c r="J18" s="121"/>
      <c r="K18" s="76">
        <f>IF(J18=0,"",VLOOKUP(J18,'得点テーブル'!$B$6:$H$133,5,0))</f>
      </c>
      <c r="L18" s="190"/>
      <c r="M18" s="76">
        <f>IF(L18=0,"",VLOOKUP(L18,'得点テーブル'!$B$6:$H$133,6,0))</f>
      </c>
      <c r="N18" s="122"/>
      <c r="O18" s="76">
        <f>IF(N18=0,"",VLOOKUP(N18,'得点テーブル'!$B$6:$H$133,7,0))</f>
      </c>
    </row>
    <row r="19" spans="1:15" ht="15.75" customHeight="1">
      <c r="A19" s="79">
        <f t="shared" si="0"/>
        <v>15</v>
      </c>
      <c r="B19" s="79">
        <f t="shared" si="1"/>
      </c>
      <c r="C19" s="282" t="s">
        <v>277</v>
      </c>
      <c r="D19" s="283" t="s">
        <v>244</v>
      </c>
      <c r="E19" s="194">
        <f t="shared" si="2"/>
        <v>90</v>
      </c>
      <c r="F19" s="120"/>
      <c r="G19" s="200">
        <f>IF(F19=0,"",VLOOKUP(F19,'得点テーブル'!$B$6:$H$133,3,0))</f>
      </c>
      <c r="H19" s="121"/>
      <c r="I19" s="76">
        <f>IF(H19=0,"",VLOOKUP(H19,'得点テーブル'!$B$6:$H$133,3,0))</f>
      </c>
      <c r="J19" s="121">
        <v>8</v>
      </c>
      <c r="K19" s="76">
        <f>IF(J19=0,"",VLOOKUP(J19,'得点テーブル'!$B$6:$H$133,5,0))</f>
        <v>60</v>
      </c>
      <c r="L19" s="190"/>
      <c r="M19" s="76">
        <f>IF(L19=0,"",VLOOKUP(L19,'得点テーブル'!$B$6:$H$133,6,0))</f>
      </c>
      <c r="N19" s="120">
        <v>16</v>
      </c>
      <c r="O19" s="76">
        <f>IF(N19=0,"",VLOOKUP(N19,'得点テーブル'!$B$6:$H$133,7,0))</f>
        <v>30</v>
      </c>
    </row>
    <row r="20" spans="1:15" ht="15.75" customHeight="1">
      <c r="A20" s="79">
        <f t="shared" si="0"/>
        <v>16</v>
      </c>
      <c r="B20" s="79">
        <f t="shared" si="1"/>
      </c>
      <c r="C20" s="282" t="s">
        <v>142</v>
      </c>
      <c r="D20" s="283" t="s">
        <v>143</v>
      </c>
      <c r="E20" s="194">
        <f t="shared" si="2"/>
        <v>80</v>
      </c>
      <c r="F20" s="120">
        <v>32</v>
      </c>
      <c r="G20" s="200">
        <f>IF(F20=0,"",VLOOKUP(F20,'得点テーブル'!$B$6:$H$133,3,0))</f>
        <v>15</v>
      </c>
      <c r="H20" s="121">
        <v>16</v>
      </c>
      <c r="I20" s="76">
        <f>IF(H20=0,"",VLOOKUP(H20,'得点テーブル'!$B$6:$H$133,3,0))</f>
        <v>25</v>
      </c>
      <c r="J20" s="121">
        <v>16</v>
      </c>
      <c r="K20" s="76">
        <f>IF(J20=0,"",VLOOKUP(J20,'得点テーブル'!$B$6:$H$133,5,0))</f>
        <v>40</v>
      </c>
      <c r="L20" s="190"/>
      <c r="M20" s="76">
        <f>IF(L20=0,"",VLOOKUP(L20,'得点テーブル'!$B$6:$H$133,6,0))</f>
      </c>
      <c r="N20" s="122"/>
      <c r="O20" s="76">
        <f>IF(N20=0,"",VLOOKUP(N20,'得点テーブル'!$B$6:$H$133,7,0))</f>
      </c>
    </row>
    <row r="21" spans="1:15" ht="15.75" customHeight="1">
      <c r="A21" s="79">
        <f t="shared" si="0"/>
        <v>16</v>
      </c>
      <c r="B21" s="79" t="str">
        <f t="shared" si="1"/>
        <v>T</v>
      </c>
      <c r="C21" s="282" t="s">
        <v>278</v>
      </c>
      <c r="D21" s="283" t="s">
        <v>47</v>
      </c>
      <c r="E21" s="194">
        <f t="shared" si="2"/>
        <v>80</v>
      </c>
      <c r="F21" s="120">
        <v>16</v>
      </c>
      <c r="G21" s="200">
        <f>IF(F21=0,"",VLOOKUP(F21,'得点テーブル'!$B$6:$H$133,3,0))</f>
        <v>25</v>
      </c>
      <c r="H21" s="121">
        <v>16</v>
      </c>
      <c r="I21" s="76">
        <f>IF(H21=0,"",VLOOKUP(H21,'得点テーブル'!$B$6:$H$133,3,0))</f>
        <v>25</v>
      </c>
      <c r="J21" s="121"/>
      <c r="K21" s="76">
        <f>IF(J21=0,"",VLOOKUP(J21,'得点テーブル'!$B$6:$H$133,5,0))</f>
      </c>
      <c r="L21" s="190"/>
      <c r="M21" s="76">
        <f>IF(L21=0,"",VLOOKUP(L21,'得点テーブル'!$B$6:$H$133,6,0))</f>
      </c>
      <c r="N21" s="120">
        <v>16</v>
      </c>
      <c r="O21" s="76">
        <f>IF(N21=0,"",VLOOKUP(N21,'得点テーブル'!$B$6:$H$133,7,0))</f>
        <v>30</v>
      </c>
    </row>
    <row r="22" spans="1:15" ht="15.75" customHeight="1">
      <c r="A22" s="79">
        <f t="shared" si="0"/>
        <v>18</v>
      </c>
      <c r="B22" s="79">
        <f t="shared" si="1"/>
      </c>
      <c r="C22" s="282" t="s">
        <v>279</v>
      </c>
      <c r="D22" s="283" t="s">
        <v>280</v>
      </c>
      <c r="E22" s="194">
        <f t="shared" si="2"/>
        <v>75</v>
      </c>
      <c r="F22" s="120">
        <v>32</v>
      </c>
      <c r="G22" s="200">
        <f>IF(F22=0,"",VLOOKUP(F22,'得点テーブル'!$B$6:$H$133,3,0))</f>
        <v>15</v>
      </c>
      <c r="H22" s="121"/>
      <c r="I22" s="76">
        <f>IF(H22=0,"",VLOOKUP(H22,'得点テーブル'!$B$6:$H$133,3,0))</f>
      </c>
      <c r="J22" s="121">
        <v>16</v>
      </c>
      <c r="K22" s="76">
        <f>IF(J22=0,"",VLOOKUP(J22,'得点テーブル'!$B$6:$H$133,5,0))</f>
        <v>40</v>
      </c>
      <c r="L22" s="190"/>
      <c r="M22" s="76">
        <f>IF(L22=0,"",VLOOKUP(L22,'得点テーブル'!$B$6:$H$133,6,0))</f>
      </c>
      <c r="N22" s="231">
        <v>32</v>
      </c>
      <c r="O22" s="76">
        <f>IF(N22=0,"",VLOOKUP(N22,'得点テーブル'!$B$6:$H$133,7,0))</f>
        <v>20</v>
      </c>
    </row>
    <row r="23" spans="1:15" ht="15.75" customHeight="1">
      <c r="A23" s="79">
        <f t="shared" si="0"/>
        <v>19</v>
      </c>
      <c r="B23" s="79">
        <f t="shared" si="1"/>
      </c>
      <c r="C23" s="282" t="s">
        <v>281</v>
      </c>
      <c r="D23" s="283" t="s">
        <v>96</v>
      </c>
      <c r="E23" s="194">
        <f t="shared" si="2"/>
        <v>65</v>
      </c>
      <c r="F23" s="228"/>
      <c r="G23" s="200">
        <f>IF(F23=0,"",VLOOKUP(F23,'得点テーブル'!$B$6:$H$133,3,0))</f>
      </c>
      <c r="H23" s="229"/>
      <c r="I23" s="76">
        <f>IF(H23=0,"",VLOOKUP(H23,'得点テーブル'!$B$6:$H$133,3,0))</f>
      </c>
      <c r="J23" s="229">
        <v>7</v>
      </c>
      <c r="K23" s="76">
        <f>IF(J23=0,"",VLOOKUP(J23,'得点テーブル'!$B$6:$H$133,5,0))</f>
        <v>65</v>
      </c>
      <c r="L23" s="230"/>
      <c r="M23" s="76">
        <f>IF(L23=0,"",VLOOKUP(L23,'得点テーブル'!$B$6:$H$133,6,0))</f>
      </c>
      <c r="N23" s="231"/>
      <c r="O23" s="76">
        <f>IF(N23=0,"",VLOOKUP(N23,'得点テーブル'!$B$6:$H$133,7,0))</f>
      </c>
    </row>
    <row r="24" spans="1:15" ht="15.75" customHeight="1">
      <c r="A24" s="79">
        <f t="shared" si="0"/>
        <v>19</v>
      </c>
      <c r="B24" s="79" t="str">
        <f t="shared" si="1"/>
        <v>T</v>
      </c>
      <c r="C24" s="282" t="s">
        <v>282</v>
      </c>
      <c r="D24" s="283" t="s">
        <v>52</v>
      </c>
      <c r="E24" s="194">
        <f t="shared" si="2"/>
        <v>65</v>
      </c>
      <c r="F24" s="228"/>
      <c r="G24" s="200">
        <f>IF(F24=0,"",VLOOKUP(F24,'得点テーブル'!$B$6:$H$133,3,0))</f>
      </c>
      <c r="H24" s="229">
        <v>16</v>
      </c>
      <c r="I24" s="76">
        <f>IF(H24=0,"",VLOOKUP(H24,'得点テーブル'!$B$6:$H$133,3,0))</f>
        <v>25</v>
      </c>
      <c r="J24" s="229"/>
      <c r="K24" s="76">
        <f>IF(J24=0,"",VLOOKUP(J24,'得点テーブル'!$B$6:$H$133,5,0))</f>
      </c>
      <c r="L24" s="230">
        <v>8</v>
      </c>
      <c r="M24" s="76">
        <f>IF(L24=0,"",VLOOKUP(L24,'得点テーブル'!$B$6:$H$133,6,0))</f>
        <v>40</v>
      </c>
      <c r="N24" s="231"/>
      <c r="O24" s="76">
        <f>IF(N24=0,"",VLOOKUP(N24,'得点テーブル'!$B$6:$H$133,7,0))</f>
      </c>
    </row>
    <row r="25" spans="1:15" ht="15.75" customHeight="1">
      <c r="A25" s="79">
        <f t="shared" si="0"/>
        <v>21</v>
      </c>
      <c r="B25" s="79">
        <f t="shared" si="1"/>
      </c>
      <c r="C25" s="282" t="s">
        <v>283</v>
      </c>
      <c r="D25" s="283" t="s">
        <v>52</v>
      </c>
      <c r="E25" s="194">
        <f t="shared" si="2"/>
        <v>40</v>
      </c>
      <c r="F25" s="228">
        <v>8</v>
      </c>
      <c r="G25" s="200">
        <f>IF(F25=0,"",VLOOKUP(F25,'得点テーブル'!$B$6:$H$133,3,0))</f>
        <v>40</v>
      </c>
      <c r="H25" s="229"/>
      <c r="I25" s="76">
        <f>IF(H25=0,"",VLOOKUP(H25,'得点テーブル'!$B$6:$H$133,3,0))</f>
      </c>
      <c r="J25" s="229"/>
      <c r="K25" s="76">
        <f>IF(J25=0,"",VLOOKUP(J25,'得点テーブル'!$B$6:$H$133,5,0))</f>
      </c>
      <c r="L25" s="230"/>
      <c r="M25" s="76">
        <f>IF(L25=0,"",VLOOKUP(L25,'得点テーブル'!$B$6:$H$133,6,0))</f>
      </c>
      <c r="N25" s="231"/>
      <c r="O25" s="76">
        <f>IF(N25=0,"",VLOOKUP(N25,'得点テーブル'!$B$6:$H$133,7,0))</f>
      </c>
    </row>
    <row r="26" spans="1:15" ht="15.75" customHeight="1">
      <c r="A26" s="79">
        <f t="shared" si="0"/>
        <v>21</v>
      </c>
      <c r="B26" s="79" t="str">
        <f t="shared" si="1"/>
        <v>T</v>
      </c>
      <c r="C26" s="282" t="s">
        <v>284</v>
      </c>
      <c r="D26" s="283" t="s">
        <v>96</v>
      </c>
      <c r="E26" s="194">
        <f t="shared" si="2"/>
        <v>40</v>
      </c>
      <c r="F26" s="228"/>
      <c r="G26" s="200">
        <f>IF(F26=0,"",VLOOKUP(F26,'得点テーブル'!$B$6:$H$133,3,0))</f>
      </c>
      <c r="H26" s="229"/>
      <c r="I26" s="76">
        <f>IF(H26=0,"",VLOOKUP(H26,'得点テーブル'!$B$6:$H$133,3,0))</f>
      </c>
      <c r="J26" s="229">
        <v>16</v>
      </c>
      <c r="K26" s="76">
        <f>IF(J26=0,"",VLOOKUP(J26,'得点テーブル'!$B$6:$H$133,5,0))</f>
        <v>40</v>
      </c>
      <c r="L26" s="230"/>
      <c r="M26" s="76">
        <f>IF(L26=0,"",VLOOKUP(L26,'得点テーブル'!$B$6:$H$133,6,0))</f>
      </c>
      <c r="N26" s="231"/>
      <c r="O26" s="76">
        <f>IF(N26=0,"",VLOOKUP(N26,'得点テーブル'!$B$6:$H$133,7,0))</f>
      </c>
    </row>
    <row r="27" spans="1:15" ht="15.75" customHeight="1">
      <c r="A27" s="79">
        <f t="shared" si="0"/>
        <v>21</v>
      </c>
      <c r="B27" s="79" t="str">
        <f t="shared" si="1"/>
        <v>T</v>
      </c>
      <c r="C27" s="282" t="s">
        <v>285</v>
      </c>
      <c r="D27" s="283" t="s">
        <v>25</v>
      </c>
      <c r="E27" s="194">
        <f t="shared" si="2"/>
        <v>40</v>
      </c>
      <c r="F27" s="228">
        <v>32</v>
      </c>
      <c r="G27" s="200">
        <f>IF(F27=0,"",VLOOKUP(F27,'得点テーブル'!$B$6:$H$133,3,0))</f>
        <v>15</v>
      </c>
      <c r="H27" s="229">
        <v>16</v>
      </c>
      <c r="I27" s="76">
        <f>IF(H27=0,"",VLOOKUP(H27,'得点テーブル'!$B$6:$H$133,3,0))</f>
        <v>25</v>
      </c>
      <c r="J27" s="229"/>
      <c r="K27" s="76">
        <f>IF(J27=0,"",VLOOKUP(J27,'得点テーブル'!$B$6:$H$133,5,0))</f>
      </c>
      <c r="L27" s="230"/>
      <c r="M27" s="76">
        <f>IF(L27=0,"",VLOOKUP(L27,'得点テーブル'!$B$6:$H$133,6,0))</f>
      </c>
      <c r="N27" s="231"/>
      <c r="O27" s="76">
        <f>IF(N27=0,"",VLOOKUP(N27,'得点テーブル'!$B$6:$H$133,7,0))</f>
      </c>
    </row>
    <row r="28" spans="1:15" ht="15.75" customHeight="1">
      <c r="A28" s="79">
        <f t="shared" si="0"/>
        <v>21</v>
      </c>
      <c r="B28" s="79" t="str">
        <f t="shared" si="1"/>
        <v>T</v>
      </c>
      <c r="C28" s="282" t="s">
        <v>286</v>
      </c>
      <c r="D28" s="283" t="s">
        <v>31</v>
      </c>
      <c r="E28" s="194">
        <f t="shared" si="2"/>
        <v>40</v>
      </c>
      <c r="F28" s="228">
        <v>8</v>
      </c>
      <c r="G28" s="200">
        <f>IF(F28=0,"",VLOOKUP(F28,'得点テーブル'!$B$6:$H$133,3,0))</f>
        <v>40</v>
      </c>
      <c r="H28" s="229"/>
      <c r="I28" s="76"/>
      <c r="J28" s="229"/>
      <c r="K28" s="76">
        <f>IF(J28=0,"",VLOOKUP(J28,'得点テーブル'!$B$6:$H$133,5,0))</f>
      </c>
      <c r="L28" s="230"/>
      <c r="M28" s="76">
        <f>IF(L28=0,"",VLOOKUP(L28,'得点テーブル'!$B$6:$H$133,6,0))</f>
      </c>
      <c r="N28" s="231"/>
      <c r="O28" s="76">
        <f>IF(N28=0,"",VLOOKUP(N28,'得点テーブル'!$B$6:$H$133,7,0))</f>
      </c>
    </row>
    <row r="29" spans="1:15" ht="15.75" customHeight="1">
      <c r="A29" s="79">
        <f t="shared" si="0"/>
        <v>21</v>
      </c>
      <c r="B29" s="79" t="str">
        <f t="shared" si="1"/>
        <v>T</v>
      </c>
      <c r="C29" s="282" t="s">
        <v>287</v>
      </c>
      <c r="D29" s="283" t="s">
        <v>288</v>
      </c>
      <c r="E29" s="194">
        <f t="shared" si="2"/>
        <v>40</v>
      </c>
      <c r="F29" s="228">
        <v>8</v>
      </c>
      <c r="G29" s="200">
        <f>IF(F29=0,"",VLOOKUP(F29,'得点テーブル'!$B$6:$H$133,3,0))</f>
        <v>40</v>
      </c>
      <c r="H29" s="229"/>
      <c r="I29" s="76"/>
      <c r="J29" s="229"/>
      <c r="K29" s="76">
        <f>IF(J29=0,"",VLOOKUP(J29,'得点テーブル'!$B$6:$H$133,5,0))</f>
      </c>
      <c r="L29" s="230"/>
      <c r="M29" s="76">
        <f>IF(L29=0,"",VLOOKUP(L29,'得点テーブル'!$B$6:$H$133,6,0))</f>
      </c>
      <c r="N29" s="231"/>
      <c r="O29" s="76">
        <f>IF(N29=0,"",VLOOKUP(N29,'得点テーブル'!$B$6:$H$133,7,0))</f>
      </c>
    </row>
    <row r="30" spans="1:15" ht="15.75" customHeight="1">
      <c r="A30" s="79">
        <f t="shared" si="0"/>
        <v>26</v>
      </c>
      <c r="B30" s="79">
        <f t="shared" si="1"/>
      </c>
      <c r="C30" s="282" t="s">
        <v>289</v>
      </c>
      <c r="D30" s="283" t="s">
        <v>290</v>
      </c>
      <c r="E30" s="194">
        <f t="shared" si="2"/>
        <v>30</v>
      </c>
      <c r="F30" s="228"/>
      <c r="G30" s="200">
        <f>IF(F30=0,"",VLOOKUP(F30,'得点テーブル'!$B$6:$H$133,3,0))</f>
      </c>
      <c r="H30" s="229"/>
      <c r="I30" s="76">
        <f>IF(H30=0,"",VLOOKUP(H30,'得点テーブル'!$B$6:$H$133,3,0))</f>
      </c>
      <c r="J30" s="229"/>
      <c r="K30" s="76">
        <f>IF(J30=0,"",VLOOKUP(J30,'得点テーブル'!$B$6:$H$133,5,0))</f>
      </c>
      <c r="L30" s="230"/>
      <c r="M30" s="76">
        <f>IF(L30=0,"",VLOOKUP(L30,'得点テーブル'!$B$6:$H$133,6,0))</f>
      </c>
      <c r="N30" s="231">
        <v>16</v>
      </c>
      <c r="O30" s="76">
        <f>IF(N30=0,"",VLOOKUP(N30,'得点テーブル'!$B$6:$H$133,7,0))</f>
        <v>30</v>
      </c>
    </row>
    <row r="31" spans="1:15" ht="15.75" customHeight="1">
      <c r="A31" s="79">
        <f t="shared" si="0"/>
        <v>26</v>
      </c>
      <c r="B31" s="79" t="str">
        <f t="shared" si="1"/>
        <v>T</v>
      </c>
      <c r="C31" s="284" t="s">
        <v>291</v>
      </c>
      <c r="D31" s="285" t="s">
        <v>292</v>
      </c>
      <c r="E31" s="194">
        <f t="shared" si="2"/>
        <v>30</v>
      </c>
      <c r="F31" s="228"/>
      <c r="G31" s="200">
        <f>IF(F31=0,"",VLOOKUP(F31,'得点テーブル'!$B$6:$H$133,3,0))</f>
      </c>
      <c r="H31" s="229"/>
      <c r="I31" s="76">
        <f>IF(H31=0,"",VLOOKUP(H31,'得点テーブル'!$B$6:$H$133,3,0))</f>
      </c>
      <c r="J31" s="229"/>
      <c r="K31" s="76">
        <f>IF(J31=0,"",VLOOKUP(J31,'得点テーブル'!$B$6:$H$133,5,0))</f>
      </c>
      <c r="L31" s="230"/>
      <c r="M31" s="76">
        <f>IF(L31=0,"",VLOOKUP(L31,'得点テーブル'!$B$6:$H$133,6,0))</f>
      </c>
      <c r="N31" s="231">
        <v>16</v>
      </c>
      <c r="O31" s="76">
        <f>IF(N31=0,"",VLOOKUP(N31,'得点テーブル'!$B$6:$H$133,7,0))</f>
        <v>30</v>
      </c>
    </row>
    <row r="32" spans="1:15" ht="15.75" customHeight="1">
      <c r="A32" s="79">
        <f t="shared" si="0"/>
        <v>28</v>
      </c>
      <c r="B32" s="79">
        <f t="shared" si="1"/>
      </c>
      <c r="C32" s="282" t="s">
        <v>293</v>
      </c>
      <c r="D32" s="283" t="s">
        <v>47</v>
      </c>
      <c r="E32" s="194">
        <f t="shared" si="2"/>
        <v>25</v>
      </c>
      <c r="F32" s="228"/>
      <c r="G32" s="200">
        <f>IF(F32=0,"",VLOOKUP(F32,'得点テーブル'!$B$6:$H$133,3,0))</f>
      </c>
      <c r="H32" s="229">
        <v>16</v>
      </c>
      <c r="I32" s="76">
        <f>IF(H32=0,"",VLOOKUP(H32,'得点テーブル'!$B$6:$H$133,3,0))</f>
        <v>25</v>
      </c>
      <c r="J32" s="229"/>
      <c r="K32" s="76">
        <f>IF(J32=0,"",VLOOKUP(J32,'得点テーブル'!$B$6:$H$133,5,0))</f>
      </c>
      <c r="L32" s="230"/>
      <c r="M32" s="76">
        <f>IF(L32=0,"",VLOOKUP(L32,'得点テーブル'!$B$6:$H$133,6,0))</f>
      </c>
      <c r="N32" s="231"/>
      <c r="O32" s="76">
        <f>IF(N32=0,"",VLOOKUP(N32,'得点テーブル'!$B$6:$H$133,7,0))</f>
      </c>
    </row>
    <row r="33" spans="1:15" ht="15.75" customHeight="1">
      <c r="A33" s="79">
        <f t="shared" si="0"/>
        <v>28</v>
      </c>
      <c r="B33" s="79" t="str">
        <f t="shared" si="1"/>
        <v>T</v>
      </c>
      <c r="C33" s="282" t="s">
        <v>294</v>
      </c>
      <c r="D33" s="283" t="s">
        <v>295</v>
      </c>
      <c r="E33" s="194">
        <f t="shared" si="2"/>
        <v>25</v>
      </c>
      <c r="F33" s="228">
        <v>16</v>
      </c>
      <c r="G33" s="200">
        <f>IF(F33=0,"",VLOOKUP(F33,'得点テーブル'!$B$6:$H$133,3,0))</f>
        <v>25</v>
      </c>
      <c r="H33" s="229"/>
      <c r="I33" s="76">
        <f>IF(H33=0,"",VLOOKUP(H33,'得点テーブル'!$B$6:$H$133,3,0))</f>
      </c>
      <c r="J33" s="229"/>
      <c r="K33" s="76">
        <f>IF(J33=0,"",VLOOKUP(J33,'得点テーブル'!$B$6:$H$133,5,0))</f>
      </c>
      <c r="L33" s="230"/>
      <c r="M33" s="76">
        <f>IF(L33=0,"",VLOOKUP(L33,'得点テーブル'!$B$6:$H$133,6,0))</f>
      </c>
      <c r="N33" s="231"/>
      <c r="O33" s="76">
        <f>IF(N33=0,"",VLOOKUP(N33,'得点テーブル'!$B$6:$H$133,7,0))</f>
      </c>
    </row>
    <row r="34" spans="1:15" ht="15.75" customHeight="1">
      <c r="A34" s="79">
        <f t="shared" si="0"/>
        <v>28</v>
      </c>
      <c r="B34" s="79" t="str">
        <f t="shared" si="1"/>
        <v>T</v>
      </c>
      <c r="C34" s="282" t="s">
        <v>296</v>
      </c>
      <c r="D34" s="283" t="s">
        <v>31</v>
      </c>
      <c r="E34" s="194">
        <f t="shared" si="2"/>
        <v>25</v>
      </c>
      <c r="F34" s="228">
        <v>16</v>
      </c>
      <c r="G34" s="200">
        <f>IF(F34=0,"",VLOOKUP(F34,'得点テーブル'!$B$6:$H$133,3,0))</f>
        <v>25</v>
      </c>
      <c r="H34" s="229"/>
      <c r="I34" s="76">
        <f>IF(H34=0,"",VLOOKUP(H34,'得点テーブル'!$B$6:$H$133,3,0))</f>
      </c>
      <c r="J34" s="229"/>
      <c r="K34" s="76">
        <f>IF(J34=0,"",VLOOKUP(J34,'得点テーブル'!$B$6:$H$133,5,0))</f>
      </c>
      <c r="L34" s="230"/>
      <c r="M34" s="76">
        <f>IF(L34=0,"",VLOOKUP(L34,'得点テーブル'!$B$6:$H$133,6,0))</f>
      </c>
      <c r="N34" s="231"/>
      <c r="O34" s="76">
        <f>IF(N34=0,"",VLOOKUP(N34,'得点テーブル'!$B$6:$H$133,7,0))</f>
      </c>
    </row>
    <row r="35" spans="1:15" ht="15.75" customHeight="1">
      <c r="A35" s="79">
        <f t="shared" si="0"/>
        <v>28</v>
      </c>
      <c r="B35" s="79" t="str">
        <f t="shared" si="1"/>
        <v>T</v>
      </c>
      <c r="C35" s="282" t="s">
        <v>297</v>
      </c>
      <c r="D35" s="283" t="s">
        <v>145</v>
      </c>
      <c r="E35" s="194">
        <f t="shared" si="2"/>
        <v>25</v>
      </c>
      <c r="F35" s="228">
        <v>16</v>
      </c>
      <c r="G35" s="200">
        <f>IF(F35=0,"",VLOOKUP(F35,'得点テーブル'!$B$6:$H$133,3,0))</f>
        <v>25</v>
      </c>
      <c r="H35" s="229"/>
      <c r="I35" s="76">
        <f>IF(H35=0,"",VLOOKUP(H35,'得点テーブル'!$B$6:$H$133,3,0))</f>
      </c>
      <c r="J35" s="229"/>
      <c r="K35" s="76">
        <f>IF(J35=0,"",VLOOKUP(J35,'得点テーブル'!$B$6:$H$133,5,0))</f>
      </c>
      <c r="L35" s="230"/>
      <c r="M35" s="76">
        <f>IF(L35=0,"",VLOOKUP(L35,'得点テーブル'!$B$6:$H$133,6,0))</f>
      </c>
      <c r="N35" s="231"/>
      <c r="O35" s="76">
        <f>IF(N35=0,"",VLOOKUP(N35,'得点テーブル'!$B$6:$H$133,7,0))</f>
      </c>
    </row>
    <row r="36" spans="1:15" ht="15.75" customHeight="1">
      <c r="A36" s="79">
        <f t="shared" si="0"/>
        <v>28</v>
      </c>
      <c r="B36" s="79" t="str">
        <f t="shared" si="1"/>
        <v>T</v>
      </c>
      <c r="C36" s="282" t="s">
        <v>298</v>
      </c>
      <c r="D36" s="283" t="s">
        <v>295</v>
      </c>
      <c r="E36" s="194">
        <f t="shared" si="2"/>
        <v>25</v>
      </c>
      <c r="F36" s="228">
        <v>16</v>
      </c>
      <c r="G36" s="200">
        <f>IF(F36=0,"",VLOOKUP(F36,'得点テーブル'!$B$6:$H$133,3,0))</f>
        <v>25</v>
      </c>
      <c r="H36" s="229"/>
      <c r="I36" s="76">
        <f>IF(H36=0,"",VLOOKUP(H36,'得点テーブル'!$B$6:$H$133,3,0))</f>
      </c>
      <c r="J36" s="229"/>
      <c r="K36" s="76">
        <f>IF(J36=0,"",VLOOKUP(J36,'得点テーブル'!$B$6:$H$133,5,0))</f>
      </c>
      <c r="L36" s="230"/>
      <c r="M36" s="76">
        <f>IF(L36=0,"",VLOOKUP(L36,'得点テーブル'!$B$6:$H$133,6,0))</f>
      </c>
      <c r="N36" s="231"/>
      <c r="O36" s="76">
        <f>IF(N36=0,"",VLOOKUP(N36,'得点テーブル'!$B$6:$H$133,7,0))</f>
      </c>
    </row>
    <row r="37" spans="1:15" ht="15.75" customHeight="1">
      <c r="A37" s="79">
        <f t="shared" si="0"/>
        <v>33</v>
      </c>
      <c r="B37" s="79">
        <f t="shared" si="1"/>
      </c>
      <c r="C37" s="282" t="s">
        <v>299</v>
      </c>
      <c r="D37" s="283" t="s">
        <v>34</v>
      </c>
      <c r="E37" s="194">
        <f t="shared" si="2"/>
        <v>20</v>
      </c>
      <c r="F37" s="228"/>
      <c r="G37" s="200">
        <f>IF(F37=0,"",VLOOKUP(F37,'得点テーブル'!$B$6:$H$133,3,0))</f>
      </c>
      <c r="H37" s="229"/>
      <c r="I37" s="76">
        <f>IF(H37=0,"",VLOOKUP(H37,'得点テーブル'!$B$6:$H$133,3,0))</f>
      </c>
      <c r="J37" s="229"/>
      <c r="K37" s="76">
        <f>IF(J37=0,"",VLOOKUP(J37,'得点テーブル'!$B$6:$H$133,5,0))</f>
      </c>
      <c r="L37" s="230"/>
      <c r="M37" s="76">
        <f>IF(L37=0,"",VLOOKUP(L37,'得点テーブル'!$B$6:$H$133,6,0))</f>
      </c>
      <c r="N37" s="231">
        <v>32</v>
      </c>
      <c r="O37" s="76">
        <f>IF(N37=0,"",VLOOKUP(N37,'得点テーブル'!$B$6:$H$133,7,0))</f>
        <v>20</v>
      </c>
    </row>
    <row r="38" spans="1:15" ht="15.75" customHeight="1">
      <c r="A38" s="79">
        <f t="shared" si="0"/>
        <v>33</v>
      </c>
      <c r="B38" s="79" t="str">
        <f t="shared" si="1"/>
        <v>T</v>
      </c>
      <c r="C38" s="282" t="s">
        <v>142</v>
      </c>
      <c r="D38" s="283" t="s">
        <v>143</v>
      </c>
      <c r="E38" s="194">
        <f t="shared" si="2"/>
        <v>20</v>
      </c>
      <c r="F38" s="228"/>
      <c r="G38" s="200">
        <f>IF(F38=0,"",VLOOKUP(F38,'得点テーブル'!$B$6:$H$133,3,0))</f>
      </c>
      <c r="H38" s="229"/>
      <c r="I38" s="76">
        <f>IF(H38=0,"",VLOOKUP(H38,'得点テーブル'!$B$6:$H$133,3,0))</f>
      </c>
      <c r="J38" s="229"/>
      <c r="K38" s="76">
        <f>IF(J38=0,"",VLOOKUP(J38,'得点テーブル'!$B$6:$H$133,5,0))</f>
      </c>
      <c r="L38" s="230"/>
      <c r="M38" s="76">
        <f>IF(L38=0,"",VLOOKUP(L38,'得点テーブル'!$B$6:$H$133,6,0))</f>
      </c>
      <c r="N38" s="231">
        <v>32</v>
      </c>
      <c r="O38" s="76">
        <f>IF(N38=0,"",VLOOKUP(N38,'得点テーブル'!$B$6:$H$133,7,0))</f>
        <v>20</v>
      </c>
    </row>
    <row r="39" spans="1:15" ht="15.75" customHeight="1">
      <c r="A39" s="79">
        <f t="shared" si="0"/>
        <v>33</v>
      </c>
      <c r="B39" s="79" t="str">
        <f t="shared" si="1"/>
        <v>T</v>
      </c>
      <c r="C39" s="282" t="s">
        <v>300</v>
      </c>
      <c r="D39" s="283" t="s">
        <v>52</v>
      </c>
      <c r="E39" s="194">
        <f t="shared" si="2"/>
        <v>20</v>
      </c>
      <c r="F39" s="228"/>
      <c r="G39" s="200">
        <f>IF(F39=0,"",VLOOKUP(F39,'得点テーブル'!$B$6:$H$133,3,0))</f>
      </c>
      <c r="H39" s="229"/>
      <c r="I39" s="76">
        <f>IF(H39=0,"",VLOOKUP(H39,'得点テーブル'!$B$6:$H$133,3,0))</f>
      </c>
      <c r="J39" s="229"/>
      <c r="K39" s="76">
        <f>IF(J39=0,"",VLOOKUP(J39,'得点テーブル'!$B$6:$H$133,5,0))</f>
      </c>
      <c r="L39" s="230"/>
      <c r="M39" s="76">
        <f>IF(L39=0,"",VLOOKUP(L39,'得点テーブル'!$B$6:$H$133,6,0))</f>
      </c>
      <c r="N39" s="231">
        <v>32</v>
      </c>
      <c r="O39" s="76">
        <f>IF(N39=0,"",VLOOKUP(N39,'得点テーブル'!$B$6:$H$133,7,0))</f>
        <v>20</v>
      </c>
    </row>
    <row r="40" spans="1:15" ht="15.75" customHeight="1">
      <c r="A40" s="79">
        <f t="shared" si="0"/>
        <v>33</v>
      </c>
      <c r="B40" s="79" t="str">
        <f t="shared" si="1"/>
        <v>T</v>
      </c>
      <c r="C40" s="282" t="s">
        <v>301</v>
      </c>
      <c r="D40" s="283" t="s">
        <v>16</v>
      </c>
      <c r="E40" s="194">
        <f t="shared" si="2"/>
        <v>20</v>
      </c>
      <c r="F40" s="228"/>
      <c r="G40" s="200">
        <f>IF(F40=0,"",VLOOKUP(F40,'得点テーブル'!$B$6:$H$133,3,0))</f>
      </c>
      <c r="H40" s="229"/>
      <c r="I40" s="76">
        <f>IF(H40=0,"",VLOOKUP(H40,'得点テーブル'!$B$6:$H$133,3,0))</f>
      </c>
      <c r="J40" s="229"/>
      <c r="K40" s="76">
        <f>IF(J40=0,"",VLOOKUP(J40,'得点テーブル'!$B$6:$H$133,5,0))</f>
      </c>
      <c r="L40" s="230"/>
      <c r="M40" s="76">
        <f>IF(L40=0,"",VLOOKUP(L40,'得点テーブル'!$B$6:$H$133,6,0))</f>
      </c>
      <c r="N40" s="231">
        <v>32</v>
      </c>
      <c r="O40" s="76">
        <f>IF(N40=0,"",VLOOKUP(N40,'得点テーブル'!$B$6:$H$133,7,0))</f>
        <v>20</v>
      </c>
    </row>
    <row r="41" spans="1:15" ht="15.75" customHeight="1">
      <c r="A41" s="79">
        <f t="shared" si="0"/>
        <v>33</v>
      </c>
      <c r="B41" s="79" t="str">
        <f t="shared" si="1"/>
        <v>T</v>
      </c>
      <c r="C41" s="282" t="s">
        <v>302</v>
      </c>
      <c r="D41" s="283" t="s">
        <v>303</v>
      </c>
      <c r="E41" s="194">
        <f t="shared" si="2"/>
        <v>20</v>
      </c>
      <c r="F41" s="228"/>
      <c r="G41" s="200">
        <f>IF(F41=0,"",VLOOKUP(F41,'得点テーブル'!$B$6:$H$133,3,0))</f>
      </c>
      <c r="H41" s="229"/>
      <c r="I41" s="76">
        <f>IF(H41=0,"",VLOOKUP(H41,'得点テーブル'!$B$6:$H$133,3,0))</f>
      </c>
      <c r="J41" s="229"/>
      <c r="K41" s="76">
        <f>IF(J41=0,"",VLOOKUP(J41,'得点テーブル'!$B$6:$H$133,5,0))</f>
      </c>
      <c r="L41" s="230"/>
      <c r="M41" s="76">
        <f>IF(L41=0,"",VLOOKUP(L41,'得点テーブル'!$B$6:$H$133,6,0))</f>
      </c>
      <c r="N41" s="231">
        <v>32</v>
      </c>
      <c r="O41" s="76">
        <f>IF(N41=0,"",VLOOKUP(N41,'得点テーブル'!$B$6:$H$133,7,0))</f>
        <v>20</v>
      </c>
    </row>
    <row r="42" spans="1:15" ht="15.75" customHeight="1">
      <c r="A42" s="79">
        <f t="shared" si="0"/>
        <v>38</v>
      </c>
      <c r="B42" s="79">
        <f t="shared" si="1"/>
      </c>
      <c r="C42" s="282" t="s">
        <v>304</v>
      </c>
      <c r="D42" s="283" t="s">
        <v>31</v>
      </c>
      <c r="E42" s="194">
        <f t="shared" si="2"/>
        <v>15</v>
      </c>
      <c r="F42" s="228">
        <v>32</v>
      </c>
      <c r="G42" s="200">
        <f>IF(F42=0,"",VLOOKUP(F42,'得点テーブル'!$B$6:$H$133,3,0))</f>
        <v>15</v>
      </c>
      <c r="H42" s="229"/>
      <c r="I42" s="76">
        <f>IF(H42=0,"",VLOOKUP(H42,'得点テーブル'!$B$6:$H$133,3,0))</f>
      </c>
      <c r="J42" s="229"/>
      <c r="K42" s="76">
        <f>IF(J42=0,"",VLOOKUP(J42,'得点テーブル'!$B$6:$H$133,5,0))</f>
      </c>
      <c r="L42" s="230"/>
      <c r="M42" s="76">
        <f>IF(L42=0,"",VLOOKUP(L42,'得点テーブル'!$B$6:$H$133,6,0))</f>
      </c>
      <c r="N42" s="231"/>
      <c r="O42" s="76">
        <f>IF(N42=0,"",VLOOKUP(N42,'得点テーブル'!$B$6:$H$133,7,0))</f>
      </c>
    </row>
    <row r="43" spans="1:15" ht="15.75" customHeight="1">
      <c r="A43" s="79">
        <f t="shared" si="0"/>
        <v>38</v>
      </c>
      <c r="B43" s="79" t="str">
        <f t="shared" si="1"/>
        <v>T</v>
      </c>
      <c r="C43" s="282" t="s">
        <v>305</v>
      </c>
      <c r="D43" s="283" t="s">
        <v>306</v>
      </c>
      <c r="E43" s="194">
        <f t="shared" si="2"/>
        <v>15</v>
      </c>
      <c r="F43" s="228">
        <v>32</v>
      </c>
      <c r="G43" s="200">
        <f>IF(F43=0,"",VLOOKUP(F43,'得点テーブル'!$B$6:$H$133,3,0))</f>
        <v>15</v>
      </c>
      <c r="H43" s="229"/>
      <c r="I43" s="76">
        <f>IF(H43=0,"",VLOOKUP(H43,'得点テーブル'!$B$6:$H$133,3,0))</f>
      </c>
      <c r="J43" s="229"/>
      <c r="K43" s="76">
        <f>IF(J43=0,"",VLOOKUP(J43,'得点テーブル'!$B$6:$H$133,5,0))</f>
      </c>
      <c r="L43" s="230"/>
      <c r="M43" s="76">
        <f>IF(L43=0,"",VLOOKUP(L43,'得点テーブル'!$B$6:$H$133,6,0))</f>
      </c>
      <c r="N43" s="231"/>
      <c r="O43" s="76">
        <f>IF(N43=0,"",VLOOKUP(N43,'得点テーブル'!$B$6:$H$133,7,0))</f>
      </c>
    </row>
    <row r="44" spans="1:15" ht="15.75" customHeight="1">
      <c r="A44" s="79">
        <f t="shared" si="0"/>
        <v>38</v>
      </c>
      <c r="B44" s="79" t="str">
        <f t="shared" si="1"/>
        <v>T</v>
      </c>
      <c r="C44" s="282" t="s">
        <v>307</v>
      </c>
      <c r="D44" s="283" t="s">
        <v>31</v>
      </c>
      <c r="E44" s="194">
        <f t="shared" si="2"/>
        <v>15</v>
      </c>
      <c r="F44" s="228">
        <v>32</v>
      </c>
      <c r="G44" s="200">
        <f>IF(F44=0,"",VLOOKUP(F44,'得点テーブル'!$B$6:$H$133,3,0))</f>
        <v>15</v>
      </c>
      <c r="H44" s="229"/>
      <c r="I44" s="76">
        <f>IF(H44=0,"",VLOOKUP(H44,'得点テーブル'!$B$6:$H$133,3,0))</f>
      </c>
      <c r="J44" s="229"/>
      <c r="K44" s="76">
        <f>IF(J44=0,"",VLOOKUP(J44,'得点テーブル'!$B$6:$H$133,5,0))</f>
      </c>
      <c r="L44" s="230"/>
      <c r="M44" s="76">
        <f>IF(L44=0,"",VLOOKUP(L44,'得点テーブル'!$B$6:$H$133,6,0))</f>
      </c>
      <c r="N44" s="231"/>
      <c r="O44" s="76">
        <f>IF(N44=0,"",VLOOKUP(N44,'得点テーブル'!$B$6:$H$133,7,0))</f>
      </c>
    </row>
    <row r="45" spans="1:15" ht="15.75" customHeight="1">
      <c r="A45" s="79">
        <f t="shared" si="0"/>
        <v>38</v>
      </c>
      <c r="B45" s="79" t="str">
        <f t="shared" si="1"/>
        <v>T</v>
      </c>
      <c r="C45" s="282" t="s">
        <v>308</v>
      </c>
      <c r="D45" s="286" t="s">
        <v>31</v>
      </c>
      <c r="E45" s="194">
        <f t="shared" si="2"/>
        <v>15</v>
      </c>
      <c r="F45" s="228">
        <v>32</v>
      </c>
      <c r="G45" s="200">
        <f>IF(F45=0,"",VLOOKUP(F45,'得点テーブル'!$B$6:$H$133,3,0))</f>
        <v>15</v>
      </c>
      <c r="H45" s="229"/>
      <c r="I45" s="76">
        <f>IF(H45=0,"",VLOOKUP(H45,'得点テーブル'!$B$6:$H$133,3,0))</f>
      </c>
      <c r="J45" s="229"/>
      <c r="K45" s="76">
        <f>IF(J45=0,"",VLOOKUP(J45,'得点テーブル'!$B$6:$H$133,5,0))</f>
      </c>
      <c r="L45" s="230"/>
      <c r="M45" s="76">
        <f>IF(L45=0,"",VLOOKUP(L45,'得点テーブル'!$B$6:$H$133,6,0))</f>
      </c>
      <c r="N45" s="231"/>
      <c r="O45" s="76">
        <f>IF(N45=0,"",VLOOKUP(N45,'得点テーブル'!$B$6:$H$133,7,0))</f>
      </c>
    </row>
    <row r="46" spans="1:15" ht="15.75" customHeight="1">
      <c r="A46" s="79">
        <f t="shared" si="0"/>
        <v>38</v>
      </c>
      <c r="B46" s="79" t="str">
        <f t="shared" si="1"/>
        <v>T</v>
      </c>
      <c r="C46" s="282" t="s">
        <v>309</v>
      </c>
      <c r="D46" s="283" t="s">
        <v>36</v>
      </c>
      <c r="E46" s="194">
        <f t="shared" si="2"/>
        <v>15</v>
      </c>
      <c r="F46" s="228">
        <v>32</v>
      </c>
      <c r="G46" s="200">
        <f>IF(F46=0,"",VLOOKUP(F46,'得点テーブル'!$B$6:$H$133,3,0))</f>
        <v>15</v>
      </c>
      <c r="H46" s="229"/>
      <c r="I46" s="76">
        <f>IF(H46=0,"",VLOOKUP(H46,'得点テーブル'!$B$6:$H$133,3,0))</f>
      </c>
      <c r="J46" s="229"/>
      <c r="K46" s="76">
        <f>IF(J46=0,"",VLOOKUP(J46,'得点テーブル'!$B$6:$H$133,5,0))</f>
      </c>
      <c r="L46" s="230"/>
      <c r="M46" s="76">
        <f>IF(L46=0,"",VLOOKUP(L46,'得点テーブル'!$B$6:$H$133,6,0))</f>
      </c>
      <c r="N46" s="231"/>
      <c r="O46" s="76">
        <f>IF(N46=0,"",VLOOKUP(N46,'得点テーブル'!$B$6:$H$133,7,0))</f>
      </c>
    </row>
    <row r="47" spans="1:15" ht="15.75" customHeight="1">
      <c r="A47" s="79">
        <f t="shared" si="0"/>
        <v>38</v>
      </c>
      <c r="B47" s="79" t="str">
        <f t="shared" si="1"/>
        <v>T</v>
      </c>
      <c r="C47" s="282" t="s">
        <v>310</v>
      </c>
      <c r="D47" s="283" t="s">
        <v>47</v>
      </c>
      <c r="E47" s="194">
        <f t="shared" si="2"/>
        <v>15</v>
      </c>
      <c r="F47" s="228">
        <v>32</v>
      </c>
      <c r="G47" s="200">
        <f>IF(F47=0,"",VLOOKUP(F47,'得点テーブル'!$B$6:$H$133,3,0))</f>
        <v>15</v>
      </c>
      <c r="H47" s="229"/>
      <c r="I47" s="76">
        <f>IF(H47=0,"",VLOOKUP(H47,'得点テーブル'!$B$6:$H$133,3,0))</f>
      </c>
      <c r="J47" s="229"/>
      <c r="K47" s="76">
        <f>IF(J47=0,"",VLOOKUP(J47,'得点テーブル'!$B$6:$H$133,5,0))</f>
      </c>
      <c r="L47" s="230"/>
      <c r="M47" s="76">
        <f>IF(L47=0,"",VLOOKUP(L47,'得点テーブル'!$B$6:$H$133,6,0))</f>
      </c>
      <c r="N47" s="231"/>
      <c r="O47" s="76">
        <f>IF(N47=0,"",VLOOKUP(N47,'得点テーブル'!$B$6:$H$133,7,0))</f>
      </c>
    </row>
    <row r="48" spans="1:15" ht="15.75" customHeight="1">
      <c r="A48" s="79">
        <f t="shared" si="0"/>
        <v>38</v>
      </c>
      <c r="B48" s="79" t="str">
        <f t="shared" si="1"/>
        <v>T</v>
      </c>
      <c r="C48" s="282" t="s">
        <v>311</v>
      </c>
      <c r="D48" s="283" t="s">
        <v>306</v>
      </c>
      <c r="E48" s="194">
        <f t="shared" si="2"/>
        <v>15</v>
      </c>
      <c r="F48" s="228">
        <v>32</v>
      </c>
      <c r="G48" s="200">
        <f>IF(F48=0,"",VLOOKUP(F48,'得点テーブル'!$B$6:$H$133,3,0))</f>
        <v>15</v>
      </c>
      <c r="H48" s="229"/>
      <c r="I48" s="76">
        <f>IF(H48=0,"",VLOOKUP(H48,'得点テーブル'!$B$6:$H$133,3,0))</f>
      </c>
      <c r="J48" s="229"/>
      <c r="K48" s="76">
        <f>IF(J48=0,"",VLOOKUP(J48,'得点テーブル'!$B$6:$H$133,5,0))</f>
      </c>
      <c r="L48" s="230"/>
      <c r="M48" s="76">
        <f>IF(L48=0,"",VLOOKUP(L48,'得点テーブル'!$B$6:$H$133,6,0))</f>
      </c>
      <c r="N48" s="231"/>
      <c r="O48" s="76">
        <f>IF(N48=0,"",VLOOKUP(N48,'得点テーブル'!$B$6:$H$133,7,0))</f>
      </c>
    </row>
    <row r="49" spans="1:15" ht="15.75" customHeight="1">
      <c r="A49" s="287">
        <f t="shared" si="0"/>
      </c>
      <c r="B49" s="287">
        <f t="shared" si="1"/>
      </c>
      <c r="C49" s="282"/>
      <c r="D49" s="283"/>
      <c r="E49" s="288">
        <f t="shared" si="2"/>
        <v>0</v>
      </c>
      <c r="F49" s="131"/>
      <c r="G49" s="206">
        <f>IF(F49=0,"",VLOOKUP(F49,'得点テーブル'!$B$6:$H$133,3,0))</f>
      </c>
      <c r="H49" s="126"/>
      <c r="I49" s="289">
        <f>IF(H49=0,"",VLOOKUP(H49,'得点テーブル'!$B$6:$H$133,3,0))</f>
      </c>
      <c r="J49" s="126"/>
      <c r="K49" s="289">
        <f>IF(J49=0,"",VLOOKUP(J49,'得点テーブル'!$B$6:$H$133,5,0))</f>
      </c>
      <c r="L49" s="290"/>
      <c r="M49" s="289">
        <f>IF(L49=0,"",VLOOKUP(L49,'得点テーブル'!$B$6:$H$133,6,0))</f>
      </c>
      <c r="N49" s="291"/>
      <c r="O49" s="289">
        <f>IF(N49=0,"",VLOOKUP(N49,'得点テーブル'!$B$6:$H$133,7,0))</f>
      </c>
    </row>
    <row r="50" spans="1:15" ht="9" customHeight="1">
      <c r="A50" s="327"/>
      <c r="B50" s="327"/>
      <c r="C50" s="327"/>
      <c r="D50" s="327"/>
      <c r="E50" s="327"/>
      <c r="F50" s="327"/>
      <c r="G50" s="327"/>
      <c r="H50" s="327"/>
      <c r="I50" s="327"/>
      <c r="J50" s="328"/>
      <c r="K50" s="327"/>
      <c r="L50" s="327"/>
      <c r="M50" s="327"/>
      <c r="N50" s="327"/>
      <c r="O50" s="327"/>
    </row>
    <row r="51" spans="1:14" ht="15.75" customHeight="1">
      <c r="A51" s="62" t="s">
        <v>0</v>
      </c>
      <c r="F51" s="62" t="s">
        <v>312</v>
      </c>
      <c r="K51" s="274" t="str">
        <f>K1</f>
        <v>2003/3/31現在</v>
      </c>
      <c r="L51" s="275"/>
      <c r="M51" s="275"/>
      <c r="N51" s="275"/>
    </row>
    <row r="52" ht="4.5" customHeight="1"/>
    <row r="53" spans="1:15" s="375" customFormat="1" ht="13.5" customHeight="1">
      <c r="A53" s="507" t="s">
        <v>2</v>
      </c>
      <c r="B53" s="508"/>
      <c r="C53" s="511" t="s">
        <v>3</v>
      </c>
      <c r="D53" s="513" t="s">
        <v>4</v>
      </c>
      <c r="E53" s="373" t="s">
        <v>5</v>
      </c>
      <c r="F53" s="374" t="str">
        <f>F2</f>
        <v>H14マスターズ</v>
      </c>
      <c r="G53" s="374"/>
      <c r="H53" s="374" t="s">
        <v>8</v>
      </c>
      <c r="I53" s="374"/>
      <c r="J53" s="374" t="str">
        <f>'男子S'!L3</f>
        <v>H14県選手権</v>
      </c>
      <c r="K53" s="374"/>
      <c r="L53" s="374" t="str">
        <f>'男子S'!N3</f>
        <v>H14県室内</v>
      </c>
      <c r="M53" s="374"/>
      <c r="N53" s="380" t="s">
        <v>11</v>
      </c>
      <c r="O53" s="381"/>
    </row>
    <row r="54" spans="1:15" s="379" customFormat="1" ht="13.5" customHeight="1">
      <c r="A54" s="509"/>
      <c r="B54" s="510"/>
      <c r="C54" s="512"/>
      <c r="D54" s="514"/>
      <c r="E54" s="376" t="s">
        <v>12</v>
      </c>
      <c r="F54" s="377" t="s">
        <v>13</v>
      </c>
      <c r="G54" s="378" t="s">
        <v>5</v>
      </c>
      <c r="H54" s="377" t="s">
        <v>13</v>
      </c>
      <c r="I54" s="378" t="s">
        <v>5</v>
      </c>
      <c r="J54" s="377" t="s">
        <v>13</v>
      </c>
      <c r="K54" s="378" t="s">
        <v>5</v>
      </c>
      <c r="L54" s="377" t="s">
        <v>13</v>
      </c>
      <c r="M54" s="378" t="s">
        <v>5</v>
      </c>
      <c r="N54" s="377" t="s">
        <v>13</v>
      </c>
      <c r="O54" s="378" t="s">
        <v>5</v>
      </c>
    </row>
    <row r="55" spans="1:15" s="38" customFormat="1" ht="6.75" customHeight="1">
      <c r="A55" s="319"/>
      <c r="B55" s="320"/>
      <c r="C55" s="321"/>
      <c r="D55" s="322"/>
      <c r="E55" s="319"/>
      <c r="F55" s="323"/>
      <c r="G55" s="324"/>
      <c r="H55" s="325"/>
      <c r="I55" s="326"/>
      <c r="J55" s="323"/>
      <c r="K55" s="324"/>
      <c r="L55" s="325"/>
      <c r="M55" s="326"/>
      <c r="N55" s="323"/>
      <c r="O55" s="324"/>
    </row>
    <row r="56" spans="1:16" ht="13.5" customHeight="1">
      <c r="A56" s="194">
        <f aca="true" t="shared" si="3" ref="A56:A96">IF(E56=0,"",RANK(E56,$E$55:$E$98))</f>
        <v>1</v>
      </c>
      <c r="B56" s="194">
        <f aca="true" t="shared" si="4" ref="B56:B96">IF(E56=0,"",IF(A56=A55,"T",""))</f>
      </c>
      <c r="C56" s="202" t="s">
        <v>313</v>
      </c>
      <c r="D56" s="209" t="s">
        <v>31</v>
      </c>
      <c r="E56" s="194">
        <f aca="true" t="shared" si="5" ref="E56:E96">IF(F56="",0,G56)+IF(H56="",0,I56)+IF(J56="",0,K56)+IF(L56="",0,M56)+IF(N56="",0,O56)</f>
        <v>740</v>
      </c>
      <c r="F56" s="120">
        <v>1</v>
      </c>
      <c r="G56" s="200">
        <f>IF(F56=0,"",VLOOKUP(F56,'得点テーブル'!$B$6:$H$133,3,0))</f>
        <v>150</v>
      </c>
      <c r="H56" s="121">
        <v>1</v>
      </c>
      <c r="I56" s="76">
        <f>IF(H56=0,"",VLOOKUP(H56,'得点テーブル'!$B$6:$H$133,3,0))</f>
        <v>150</v>
      </c>
      <c r="J56" s="120">
        <v>1</v>
      </c>
      <c r="K56" s="76">
        <f>IF(J56=0,"",VLOOKUP(J56,'得点テーブル'!$B$6:$H$133,5,0))</f>
        <v>200</v>
      </c>
      <c r="L56" s="121">
        <v>1</v>
      </c>
      <c r="M56" s="76">
        <f>IF(L56=0,"",VLOOKUP(L56,'得点テーブル'!$B$6:$H$133,6,0))</f>
        <v>150</v>
      </c>
      <c r="N56" s="120">
        <v>4</v>
      </c>
      <c r="O56" s="76">
        <f>IF(N56=0,"",VLOOKUP(N56,'得点テーブル'!$B$6:$H$133,7,0))</f>
        <v>90</v>
      </c>
      <c r="P56" s="37">
        <f>AVERAGE(I56,K56,M56,O56)</f>
        <v>147.5</v>
      </c>
    </row>
    <row r="57" spans="1:16" ht="13.5" customHeight="1">
      <c r="A57" s="79">
        <f t="shared" si="3"/>
        <v>2</v>
      </c>
      <c r="B57" s="194">
        <f t="shared" si="4"/>
      </c>
      <c r="C57" s="212" t="s">
        <v>314</v>
      </c>
      <c r="D57" s="209" t="s">
        <v>31</v>
      </c>
      <c r="E57" s="79">
        <f t="shared" si="5"/>
        <v>320</v>
      </c>
      <c r="F57" s="120">
        <v>2</v>
      </c>
      <c r="G57" s="200">
        <f>IF(F57=0,"",VLOOKUP(F57,'得点テーブル'!$B$6:$H$133,3,0))</f>
        <v>100</v>
      </c>
      <c r="H57" s="121"/>
      <c r="I57" s="76">
        <f>IF(H57=0,"",VLOOKUP(H57,'得点テーブル'!$B$6:$H$133,3,0))</f>
      </c>
      <c r="J57" s="120">
        <v>4</v>
      </c>
      <c r="K57" s="76">
        <f>IF(J57=0,"",VLOOKUP(J57,'得点テーブル'!$B$6:$H$133,5,0))</f>
        <v>100</v>
      </c>
      <c r="L57" s="121">
        <v>4</v>
      </c>
      <c r="M57" s="76">
        <f>IF(L57=0,"",VLOOKUP(L57,'得点テーブル'!$B$6:$H$133,6,0))</f>
        <v>70</v>
      </c>
      <c r="N57" s="120">
        <v>8</v>
      </c>
      <c r="O57" s="76">
        <f>IF(N57=0,"",VLOOKUP(N57,'得点テーブル'!$B$6:$H$133,7,0))</f>
        <v>50</v>
      </c>
      <c r="P57" s="37">
        <f aca="true" t="shared" si="6" ref="P57:P91">AVERAGE(I57,K57,M57,O57)</f>
        <v>73.33333333333333</v>
      </c>
    </row>
    <row r="58" spans="1:16" ht="13.5" customHeight="1">
      <c r="A58" s="79">
        <f t="shared" si="3"/>
        <v>3</v>
      </c>
      <c r="B58" s="194">
        <f t="shared" si="4"/>
      </c>
      <c r="C58" s="104" t="s">
        <v>315</v>
      </c>
      <c r="D58" s="209" t="s">
        <v>52</v>
      </c>
      <c r="E58" s="79">
        <f t="shared" si="5"/>
        <v>190</v>
      </c>
      <c r="F58" s="120"/>
      <c r="G58" s="200">
        <f>IF(F58=0,"",VLOOKUP(F58,'得点テーブル'!$B$6:$H$133,3,0))</f>
      </c>
      <c r="H58" s="121"/>
      <c r="I58" s="76">
        <f>IF(H58=0,"",VLOOKUP(H58,'得点テーブル'!$B$6:$H$133,3,0))</f>
      </c>
      <c r="J58" s="120">
        <v>16</v>
      </c>
      <c r="K58" s="76">
        <f>IF(J58=0,"",VLOOKUP(J58,'得点テーブル'!$B$6:$H$133,5,0))</f>
        <v>40</v>
      </c>
      <c r="L58" s="121">
        <v>2</v>
      </c>
      <c r="M58" s="76">
        <f>IF(L58=0,"",VLOOKUP(L58,'得点テーブル'!$B$6:$H$133,6,0))</f>
        <v>100</v>
      </c>
      <c r="N58" s="120">
        <v>8</v>
      </c>
      <c r="O58" s="76">
        <f>IF(N58=0,"",VLOOKUP(N58,'得点テーブル'!$B$6:$H$133,7,0))</f>
        <v>50</v>
      </c>
      <c r="P58" s="37">
        <f t="shared" si="6"/>
        <v>63.333333333333336</v>
      </c>
    </row>
    <row r="59" spans="1:16" ht="13.5" customHeight="1">
      <c r="A59" s="79">
        <f t="shared" si="3"/>
        <v>4</v>
      </c>
      <c r="B59" s="194">
        <f t="shared" si="4"/>
      </c>
      <c r="C59" s="214" t="s">
        <v>316</v>
      </c>
      <c r="D59" s="211" t="s">
        <v>52</v>
      </c>
      <c r="E59" s="194">
        <f t="shared" si="5"/>
        <v>165</v>
      </c>
      <c r="F59" s="120">
        <v>4</v>
      </c>
      <c r="G59" s="200">
        <f>IF(F59=0,"",VLOOKUP(F59,'得点テーブル'!$B$6:$H$133,3,0))</f>
        <v>70</v>
      </c>
      <c r="H59" s="121">
        <v>16</v>
      </c>
      <c r="I59" s="76">
        <f>IF(H59=0,"",VLOOKUP(H59,'得点テーブル'!$B$6:$H$133,3,0))</f>
        <v>25</v>
      </c>
      <c r="J59" s="120">
        <v>32</v>
      </c>
      <c r="K59" s="76">
        <f>IF(J59=0,"",VLOOKUP(J59,'得点テーブル'!$B$6:$H$133,5,0))</f>
        <v>30</v>
      </c>
      <c r="L59" s="121">
        <v>8</v>
      </c>
      <c r="M59" s="76">
        <f>IF(L59=0,"",VLOOKUP(L59,'得点テーブル'!$B$6:$H$133,6,0))</f>
        <v>40</v>
      </c>
      <c r="N59" s="120"/>
      <c r="O59" s="76">
        <f>IF(N59=0,"",VLOOKUP(N59,'得点テーブル'!$B$6:$H$133,7,0))</f>
      </c>
      <c r="P59" s="37">
        <f t="shared" si="6"/>
        <v>31.666666666666668</v>
      </c>
    </row>
    <row r="60" spans="1:16" ht="13.5" customHeight="1">
      <c r="A60" s="79">
        <f t="shared" si="3"/>
        <v>5</v>
      </c>
      <c r="B60" s="194">
        <f t="shared" si="4"/>
      </c>
      <c r="C60" s="104" t="s">
        <v>317</v>
      </c>
      <c r="D60" s="209" t="s">
        <v>85</v>
      </c>
      <c r="E60" s="79">
        <f t="shared" si="5"/>
        <v>160</v>
      </c>
      <c r="F60" s="120"/>
      <c r="G60" s="200">
        <f>IF(F60=0,"",VLOOKUP(F60,'得点テーブル'!$B$6:$H$133,3,0))</f>
      </c>
      <c r="H60" s="121"/>
      <c r="I60" s="76">
        <f>IF(H60=0,"",VLOOKUP(H60,'得点テーブル'!$B$6:$H$133,3,0))</f>
      </c>
      <c r="J60" s="120">
        <v>3</v>
      </c>
      <c r="K60" s="76">
        <f>IF(J60=0,"",VLOOKUP(J60,'得点テーブル'!$B$6:$H$133,5,0))</f>
        <v>110</v>
      </c>
      <c r="L60" s="121"/>
      <c r="M60" s="76">
        <f>IF(L60=0,"",VLOOKUP(L60,'得点テーブル'!$B$6:$H$133,6,0))</f>
      </c>
      <c r="N60" s="120">
        <v>8</v>
      </c>
      <c r="O60" s="76">
        <f>IF(N60=0,"",VLOOKUP(N60,'得点テーブル'!$B$6:$H$133,7,0))</f>
        <v>50</v>
      </c>
      <c r="P60" s="37">
        <f t="shared" si="6"/>
        <v>80</v>
      </c>
    </row>
    <row r="61" spans="1:16" ht="13.5" customHeight="1">
      <c r="A61" s="79">
        <f t="shared" si="3"/>
        <v>5</v>
      </c>
      <c r="B61" s="194" t="str">
        <f t="shared" si="4"/>
        <v>T</v>
      </c>
      <c r="C61" s="212" t="s">
        <v>318</v>
      </c>
      <c r="D61" s="209" t="s">
        <v>42</v>
      </c>
      <c r="E61" s="79">
        <f t="shared" si="5"/>
        <v>160</v>
      </c>
      <c r="F61" s="120"/>
      <c r="G61" s="200">
        <f>IF(F61=0,"",VLOOKUP(F61,'得点テーブル'!$B$6:$H$133,3,0))</f>
      </c>
      <c r="H61" s="121">
        <v>2</v>
      </c>
      <c r="I61" s="76">
        <f>IF(H61=0,"",VLOOKUP(H61,'得点テーブル'!$B$6:$H$133,3,0))</f>
        <v>100</v>
      </c>
      <c r="J61" s="120">
        <v>8</v>
      </c>
      <c r="K61" s="76">
        <f>IF(J61=0,"",VLOOKUP(J61,'得点テーブル'!$B$6:$H$133,5,0))</f>
        <v>60</v>
      </c>
      <c r="L61" s="121"/>
      <c r="M61" s="76">
        <f>IF(L61=0,"",VLOOKUP(L61,'得点テーブル'!$B$6:$H$133,6,0))</f>
      </c>
      <c r="N61" s="120"/>
      <c r="O61" s="76">
        <f>IF(N61=0,"",VLOOKUP(N61,'得点テーブル'!$B$6:$H$133,7,0))</f>
      </c>
      <c r="P61" s="37">
        <f t="shared" si="6"/>
        <v>80</v>
      </c>
    </row>
    <row r="62" spans="1:16" ht="13.5" customHeight="1">
      <c r="A62" s="79">
        <f t="shared" si="3"/>
        <v>7</v>
      </c>
      <c r="B62" s="194">
        <f t="shared" si="4"/>
      </c>
      <c r="C62" s="104" t="s">
        <v>319</v>
      </c>
      <c r="D62" s="209" t="s">
        <v>89</v>
      </c>
      <c r="E62" s="79">
        <f t="shared" si="5"/>
        <v>150</v>
      </c>
      <c r="F62" s="120"/>
      <c r="G62" s="200">
        <f>IF(F62=0,"",VLOOKUP(F62,'得点テーブル'!$B$6:$H$133,3,0))</f>
      </c>
      <c r="H62" s="121"/>
      <c r="I62" s="76">
        <f>IF(H62=0,"",VLOOKUP(H62,'得点テーブル'!$B$6:$H$133,3,0))</f>
      </c>
      <c r="J62" s="120">
        <v>2</v>
      </c>
      <c r="K62" s="76">
        <f>IF(J62=0,"",VLOOKUP(J62,'得点テーブル'!$B$6:$H$133,5,0))</f>
        <v>150</v>
      </c>
      <c r="L62" s="121"/>
      <c r="M62" s="76">
        <f>IF(L62=0,"",VLOOKUP(L62,'得点テーブル'!$B$6:$H$133,6,0))</f>
      </c>
      <c r="N62" s="120"/>
      <c r="O62" s="76">
        <f>IF(N62=0,"",VLOOKUP(N62,'得点テーブル'!$B$6:$H$133,7,0))</f>
      </c>
      <c r="P62" s="37">
        <f t="shared" si="6"/>
        <v>150</v>
      </c>
    </row>
    <row r="63" spans="1:16" ht="13.5" customHeight="1">
      <c r="A63" s="79">
        <f t="shared" si="3"/>
        <v>8</v>
      </c>
      <c r="B63" s="194">
        <f t="shared" si="4"/>
      </c>
      <c r="C63" s="212" t="s">
        <v>320</v>
      </c>
      <c r="D63" s="209" t="s">
        <v>42</v>
      </c>
      <c r="E63" s="79">
        <f t="shared" si="5"/>
        <v>140</v>
      </c>
      <c r="F63" s="120">
        <v>32</v>
      </c>
      <c r="G63" s="200">
        <f>IF(F63=0,"",VLOOKUP(F63,'得点テーブル'!$B$6:$H$133,3,0))</f>
        <v>15</v>
      </c>
      <c r="H63" s="121">
        <v>16</v>
      </c>
      <c r="I63" s="76">
        <f>IF(H63=0,"",VLOOKUP(H63,'得点テーブル'!$B$6:$H$133,3,0))</f>
        <v>25</v>
      </c>
      <c r="J63" s="120">
        <v>16</v>
      </c>
      <c r="K63" s="76">
        <f>IF(J63=0,"",VLOOKUP(J63,'得点テーブル'!$B$6:$H$133,5,0))</f>
        <v>40</v>
      </c>
      <c r="L63" s="121">
        <v>8</v>
      </c>
      <c r="M63" s="76">
        <f>IF(L63=0,"",VLOOKUP(L63,'得点テーブル'!$B$6:$H$133,6,0))</f>
        <v>40</v>
      </c>
      <c r="N63" s="120">
        <v>32</v>
      </c>
      <c r="O63" s="76">
        <f>IF(N63=0,"",VLOOKUP(N63,'得点テーブル'!$B$6:$H$133,7,0))</f>
        <v>20</v>
      </c>
      <c r="P63" s="37">
        <f t="shared" si="6"/>
        <v>31.25</v>
      </c>
    </row>
    <row r="64" spans="1:16" ht="13.5" customHeight="1">
      <c r="A64" s="79">
        <f t="shared" si="3"/>
        <v>9</v>
      </c>
      <c r="B64" s="194">
        <f t="shared" si="4"/>
      </c>
      <c r="C64" s="213" t="s">
        <v>321</v>
      </c>
      <c r="D64" s="210" t="s">
        <v>322</v>
      </c>
      <c r="E64" s="79">
        <f t="shared" si="5"/>
        <v>115</v>
      </c>
      <c r="F64" s="120">
        <v>32</v>
      </c>
      <c r="G64" s="200">
        <f>IF(F64=0,"",VLOOKUP(F64,'得点テーブル'!$B$6:$H$133,3,0))</f>
        <v>15</v>
      </c>
      <c r="H64" s="121">
        <v>4</v>
      </c>
      <c r="I64" s="76">
        <f>IF(H64=0,"",VLOOKUP(H64,'得点テーブル'!$B$6:$H$133,3,0))</f>
        <v>70</v>
      </c>
      <c r="J64" s="120">
        <v>32</v>
      </c>
      <c r="K64" s="76">
        <f>IF(J64=0,"",VLOOKUP(J64,'得点テーブル'!$B$6:$H$133,5,0))</f>
        <v>30</v>
      </c>
      <c r="L64" s="121"/>
      <c r="M64" s="76">
        <f>IF(L64=0,"",VLOOKUP(L64,'得点テーブル'!$B$6:$H$133,6,0))</f>
      </c>
      <c r="N64" s="120"/>
      <c r="O64" s="76">
        <f>IF(N64=0,"",VLOOKUP(N64,'得点テーブル'!$B$6:$H$133,7,0))</f>
      </c>
      <c r="P64" s="37">
        <f t="shared" si="6"/>
        <v>50</v>
      </c>
    </row>
    <row r="65" spans="1:16" ht="13.5" customHeight="1">
      <c r="A65" s="79">
        <f t="shared" si="3"/>
        <v>10</v>
      </c>
      <c r="B65" s="194">
        <f t="shared" si="4"/>
      </c>
      <c r="C65" s="212" t="s">
        <v>239</v>
      </c>
      <c r="D65" s="209" t="s">
        <v>31</v>
      </c>
      <c r="E65" s="79">
        <f t="shared" si="5"/>
        <v>110</v>
      </c>
      <c r="F65" s="120"/>
      <c r="G65" s="200">
        <f>IF(F65=0,"",VLOOKUP(F65,'得点テーブル'!$B$6:$H$133,3,0))</f>
      </c>
      <c r="H65" s="121">
        <v>4</v>
      </c>
      <c r="I65" s="76">
        <f>IF(H65=0,"",VLOOKUP(H65,'得点テーブル'!$B$6:$H$133,3,0))</f>
        <v>70</v>
      </c>
      <c r="J65" s="120"/>
      <c r="K65" s="76">
        <f>IF(J65=0,"",VLOOKUP(J65,'得点テーブル'!$B$6:$H$133,5,0))</f>
      </c>
      <c r="L65" s="121">
        <v>8</v>
      </c>
      <c r="M65" s="76">
        <f>IF(L65=0,"",VLOOKUP(L65,'得点テーブル'!$B$6:$H$133,6,0))</f>
        <v>40</v>
      </c>
      <c r="N65" s="120"/>
      <c r="O65" s="76">
        <f>IF(N65=0,"",VLOOKUP(N65,'得点テーブル'!$B$6:$H$133,7,0))</f>
      </c>
      <c r="P65" s="37">
        <f t="shared" si="6"/>
        <v>55</v>
      </c>
    </row>
    <row r="66" spans="1:16" ht="13.5" customHeight="1">
      <c r="A66" s="79">
        <f t="shared" si="3"/>
        <v>11</v>
      </c>
      <c r="B66" s="194">
        <f t="shared" si="4"/>
      </c>
      <c r="C66" s="214" t="s">
        <v>281</v>
      </c>
      <c r="D66" s="211" t="s">
        <v>303</v>
      </c>
      <c r="E66" s="194">
        <f t="shared" si="5"/>
        <v>105</v>
      </c>
      <c r="F66" s="120">
        <v>32</v>
      </c>
      <c r="G66" s="200">
        <f>IF(F66=0,"",VLOOKUP(F66,'得点テーブル'!$B$6:$H$133,3,0))</f>
        <v>15</v>
      </c>
      <c r="H66" s="121"/>
      <c r="I66" s="76"/>
      <c r="J66" s="120"/>
      <c r="K66" s="76">
        <f>IF(J66=0,"",VLOOKUP(J66,'得点テーブル'!$B$6:$H$133,5,0))</f>
      </c>
      <c r="L66" s="121"/>
      <c r="M66" s="76"/>
      <c r="N66" s="120">
        <v>4</v>
      </c>
      <c r="O66" s="76">
        <f>IF(N66=0,"",VLOOKUP(N66,'得点テーブル'!$B$6:$H$133,7,0))</f>
        <v>90</v>
      </c>
      <c r="P66" s="37">
        <f t="shared" si="6"/>
        <v>90</v>
      </c>
    </row>
    <row r="67" spans="1:16" ht="13.5" customHeight="1">
      <c r="A67" s="79">
        <f t="shared" si="3"/>
        <v>12</v>
      </c>
      <c r="B67" s="194">
        <f t="shared" si="4"/>
      </c>
      <c r="C67" s="212" t="s">
        <v>323</v>
      </c>
      <c r="D67" s="209" t="s">
        <v>324</v>
      </c>
      <c r="E67" s="79">
        <f t="shared" si="5"/>
        <v>95</v>
      </c>
      <c r="F67" s="120">
        <v>4</v>
      </c>
      <c r="G67" s="200">
        <f>IF(F67=0,"",VLOOKUP(F67,'得点テーブル'!$B$6:$H$133,3,0))</f>
        <v>70</v>
      </c>
      <c r="H67" s="121">
        <v>16</v>
      </c>
      <c r="I67" s="76">
        <f>IF(H67=0,"",VLOOKUP(H67,'得点テーブル'!$B$6:$H$133,3,0))</f>
        <v>25</v>
      </c>
      <c r="J67" s="120"/>
      <c r="K67" s="76">
        <f>IF(J67=0,"",VLOOKUP(J67,'得点テーブル'!$B$6:$H$133,5,0))</f>
      </c>
      <c r="L67" s="121"/>
      <c r="M67" s="76">
        <f>IF(L67=0,"",VLOOKUP(L67,'得点テーブル'!$B$6:$H$133,6,0))</f>
      </c>
      <c r="N67" s="120"/>
      <c r="O67" s="76">
        <f>IF(N67=0,"",VLOOKUP(N67,'得点テーブル'!$B$6:$H$133,7,0))</f>
      </c>
      <c r="P67" s="37">
        <f t="shared" si="6"/>
        <v>25</v>
      </c>
    </row>
    <row r="68" spans="1:16" ht="13.5" customHeight="1">
      <c r="A68" s="79">
        <f t="shared" si="3"/>
        <v>13</v>
      </c>
      <c r="B68" s="194">
        <f t="shared" si="4"/>
      </c>
      <c r="C68" s="212" t="s">
        <v>325</v>
      </c>
      <c r="D68" s="209" t="s">
        <v>52</v>
      </c>
      <c r="E68" s="79">
        <f t="shared" si="5"/>
        <v>75</v>
      </c>
      <c r="F68" s="120"/>
      <c r="G68" s="200">
        <f>IF(F68=0,"",VLOOKUP(F68,'得点テーブル'!$B$6:$H$133,3,0))</f>
      </c>
      <c r="H68" s="121"/>
      <c r="I68" s="76">
        <f>IF(H68=0,"",VLOOKUP(H68,'得点テーブル'!$B$6:$H$133,3,0))</f>
      </c>
      <c r="J68" s="120">
        <v>5</v>
      </c>
      <c r="K68" s="76">
        <f>IF(J68=0,"",VLOOKUP(J68,'得点テーブル'!$B$6:$H$133,5,0))</f>
        <v>75</v>
      </c>
      <c r="L68" s="121"/>
      <c r="M68" s="76">
        <f>IF(L68=0,"",VLOOKUP(L68,'得点テーブル'!$B$6:$H$133,6,0))</f>
      </c>
      <c r="N68" s="120"/>
      <c r="O68" s="76">
        <f>IF(N68=0,"",VLOOKUP(N68,'得点テーブル'!$B$6:$H$133,7,0))</f>
      </c>
      <c r="P68" s="37">
        <f t="shared" si="6"/>
        <v>75</v>
      </c>
    </row>
    <row r="69" spans="1:16" ht="13.5" customHeight="1">
      <c r="A69" s="79">
        <f t="shared" si="3"/>
        <v>14</v>
      </c>
      <c r="B69" s="194">
        <f t="shared" si="4"/>
      </c>
      <c r="C69" s="213" t="s">
        <v>326</v>
      </c>
      <c r="D69" s="210" t="s">
        <v>85</v>
      </c>
      <c r="E69" s="79">
        <f t="shared" si="5"/>
        <v>70</v>
      </c>
      <c r="F69" s="120"/>
      <c r="G69" s="200">
        <f>IF(F69=0,"",VLOOKUP(F69,'得点テーブル'!$B$6:$H$133,3,0))</f>
      </c>
      <c r="H69" s="121"/>
      <c r="I69" s="76">
        <f>IF(H69=0,"",VLOOKUP(H69,'得点テーブル'!$B$6:$H$133,3,0))</f>
      </c>
      <c r="J69" s="120"/>
      <c r="K69" s="76">
        <f>IF(J69=0,"",VLOOKUP(J69,'得点テーブル'!$B$6:$H$133,5,0))</f>
      </c>
      <c r="L69" s="121">
        <v>4</v>
      </c>
      <c r="M69" s="76">
        <f>IF(L69=0,"",VLOOKUP(L69,'得点テーブル'!$B$6:$H$133,6,0))</f>
        <v>70</v>
      </c>
      <c r="N69" s="120"/>
      <c r="O69" s="76">
        <f>IF(N69=0,"",VLOOKUP(N69,'得点テーブル'!$B$6:$H$133,7,0))</f>
      </c>
      <c r="P69" s="37">
        <f t="shared" si="6"/>
        <v>70</v>
      </c>
    </row>
    <row r="70" spans="1:16" ht="13.5" customHeight="1">
      <c r="A70" s="79">
        <f t="shared" si="3"/>
        <v>14</v>
      </c>
      <c r="B70" s="194" t="str">
        <f t="shared" si="4"/>
        <v>T</v>
      </c>
      <c r="C70" s="212" t="s">
        <v>327</v>
      </c>
      <c r="D70" s="209" t="s">
        <v>31</v>
      </c>
      <c r="E70" s="79">
        <f t="shared" si="5"/>
        <v>70</v>
      </c>
      <c r="F70" s="120">
        <v>8</v>
      </c>
      <c r="G70" s="200">
        <f>IF(F70=0,"",VLOOKUP(F70,'得点テーブル'!$B$6:$H$133,3,0))</f>
        <v>40</v>
      </c>
      <c r="H70" s="121"/>
      <c r="I70" s="76">
        <f>IF(H70=0,"",VLOOKUP(H70,'得点テーブル'!$B$6:$H$133,3,0))</f>
      </c>
      <c r="J70" s="120"/>
      <c r="K70" s="76">
        <f>IF(J70=0,"",VLOOKUP(J70,'得点テーブル'!$B$6:$H$133,5,0))</f>
      </c>
      <c r="L70" s="121"/>
      <c r="M70" s="76">
        <f>IF(L70=0,"",VLOOKUP(L70,'得点テーブル'!$B$6:$H$133,6,0))</f>
      </c>
      <c r="N70" s="120">
        <v>16</v>
      </c>
      <c r="O70" s="76">
        <f>IF(N70=0,"",VLOOKUP(N70,'得点テーブル'!$B$6:$H$133,7,0))</f>
        <v>30</v>
      </c>
      <c r="P70" s="37">
        <f t="shared" si="6"/>
        <v>30</v>
      </c>
    </row>
    <row r="71" spans="1:16" ht="13.5" customHeight="1">
      <c r="A71" s="79">
        <f t="shared" si="3"/>
        <v>16</v>
      </c>
      <c r="B71" s="194">
        <f t="shared" si="4"/>
      </c>
      <c r="C71" s="212" t="s">
        <v>132</v>
      </c>
      <c r="D71" s="210" t="s">
        <v>328</v>
      </c>
      <c r="E71" s="79">
        <f t="shared" si="5"/>
        <v>60</v>
      </c>
      <c r="F71" s="120">
        <v>32</v>
      </c>
      <c r="G71" s="200">
        <f>IF(F71=0,"",VLOOKUP(F71,'得点テーブル'!$B$6:$H$133,3,0))</f>
        <v>15</v>
      </c>
      <c r="H71" s="121">
        <v>16</v>
      </c>
      <c r="I71" s="76">
        <f>IF(H71=0,"",VLOOKUP(H71,'得点テーブル'!$B$6:$H$133,3,0))</f>
        <v>25</v>
      </c>
      <c r="J71" s="120"/>
      <c r="K71" s="76">
        <f>IF(J71=0,"",VLOOKUP(J71,'得点テーブル'!$B$6:$H$133,5,0))</f>
      </c>
      <c r="L71" s="121"/>
      <c r="M71" s="76">
        <f>IF(L71=0,"",VLOOKUP(L71,'得点テーブル'!$B$6:$H$133,6,0))</f>
      </c>
      <c r="N71" s="120">
        <v>32</v>
      </c>
      <c r="O71" s="76">
        <f>IF(N71=0,"",VLOOKUP(N71,'得点テーブル'!$B$6:$H$133,7,0))</f>
        <v>20</v>
      </c>
      <c r="P71" s="37">
        <f t="shared" si="6"/>
        <v>22.5</v>
      </c>
    </row>
    <row r="72" spans="1:15" ht="13.5" customHeight="1">
      <c r="A72" s="79">
        <f t="shared" si="3"/>
        <v>16</v>
      </c>
      <c r="B72" s="194" t="str">
        <f t="shared" si="4"/>
        <v>T</v>
      </c>
      <c r="C72" s="104" t="s">
        <v>258</v>
      </c>
      <c r="D72" s="209" t="s">
        <v>145</v>
      </c>
      <c r="E72" s="79">
        <f t="shared" si="5"/>
        <v>60</v>
      </c>
      <c r="F72" s="120"/>
      <c r="G72" s="200">
        <f>IF(F72=0,"",VLOOKUP(F72,'得点テーブル'!$B$6:$H$133,3,0))</f>
      </c>
      <c r="H72" s="121"/>
      <c r="I72" s="76">
        <f>IF(H72=0,"",VLOOKUP(H72,'得点テーブル'!$B$6:$H$133,3,0))</f>
      </c>
      <c r="J72" s="120">
        <v>8</v>
      </c>
      <c r="K72" s="76">
        <f>IF(J72=0,"",VLOOKUP(J72,'得点テーブル'!$B$6:$H$133,5,0))</f>
        <v>60</v>
      </c>
      <c r="L72" s="121"/>
      <c r="M72" s="76">
        <f>IF(L72=0,"",VLOOKUP(L72,'得点テーブル'!$B$6:$H$133,6,0))</f>
      </c>
      <c r="N72" s="120"/>
      <c r="O72" s="76">
        <f>IF(N72=0,"",VLOOKUP(N72,'得点テーブル'!$B$6:$H$133,7,0))</f>
      </c>
    </row>
    <row r="73" spans="1:16" ht="13.5" customHeight="1">
      <c r="A73" s="79">
        <f t="shared" si="3"/>
        <v>16</v>
      </c>
      <c r="B73" s="194" t="str">
        <f t="shared" si="4"/>
        <v>T</v>
      </c>
      <c r="C73" s="214" t="s">
        <v>329</v>
      </c>
      <c r="D73" s="211" t="s">
        <v>31</v>
      </c>
      <c r="E73" s="194">
        <f t="shared" si="5"/>
        <v>60</v>
      </c>
      <c r="F73" s="120"/>
      <c r="G73" s="200"/>
      <c r="H73" s="121"/>
      <c r="I73" s="76"/>
      <c r="J73" s="120">
        <v>8</v>
      </c>
      <c r="K73" s="76">
        <f>IF(J73=0,"",VLOOKUP(J73,'得点テーブル'!$B$6:$H$133,5,0))</f>
        <v>60</v>
      </c>
      <c r="L73" s="121"/>
      <c r="M73" s="76"/>
      <c r="N73" s="120"/>
      <c r="O73" s="76"/>
      <c r="P73" s="37">
        <f t="shared" si="6"/>
        <v>60</v>
      </c>
    </row>
    <row r="74" spans="1:16" ht="13.5" customHeight="1">
      <c r="A74" s="79">
        <f t="shared" si="3"/>
        <v>19</v>
      </c>
      <c r="B74" s="194">
        <f t="shared" si="4"/>
      </c>
      <c r="C74" s="212" t="s">
        <v>330</v>
      </c>
      <c r="D74" s="209" t="s">
        <v>120</v>
      </c>
      <c r="E74" s="79">
        <f t="shared" si="5"/>
        <v>50</v>
      </c>
      <c r="F74" s="120"/>
      <c r="G74" s="200">
        <f>IF(F74=0,"",VLOOKUP(F74,'得点テーブル'!$B$6:$H$133,3,0))</f>
      </c>
      <c r="H74" s="121"/>
      <c r="I74" s="76">
        <f>IF(H74=0,"",VLOOKUP(H74,'得点テーブル'!$B$6:$H$133,3,0))</f>
      </c>
      <c r="J74" s="120"/>
      <c r="K74" s="76">
        <f>IF(J74=0,"",VLOOKUP(J74,'得点テーブル'!$B$6:$H$133,5,0))</f>
      </c>
      <c r="L74" s="121"/>
      <c r="M74" s="76">
        <f>IF(L74=0,"",VLOOKUP(L74,'得点テーブル'!$B$6:$H$133,6,0))</f>
      </c>
      <c r="N74" s="120">
        <v>8</v>
      </c>
      <c r="O74" s="76">
        <f>IF(N74=0,"",VLOOKUP(N74,'得点テーブル'!$B$6:$H$133,7,0))</f>
        <v>50</v>
      </c>
      <c r="P74" s="37">
        <f t="shared" si="6"/>
        <v>50</v>
      </c>
    </row>
    <row r="75" spans="1:15" ht="13.5" customHeight="1">
      <c r="A75" s="79">
        <f t="shared" si="3"/>
        <v>19</v>
      </c>
      <c r="B75" s="194" t="str">
        <f t="shared" si="4"/>
        <v>T</v>
      </c>
      <c r="C75" s="213" t="s">
        <v>331</v>
      </c>
      <c r="D75" s="210" t="s">
        <v>322</v>
      </c>
      <c r="E75" s="79">
        <f t="shared" si="5"/>
        <v>50</v>
      </c>
      <c r="F75" s="120">
        <v>16</v>
      </c>
      <c r="G75" s="200">
        <f>IF(F75=0,"",VLOOKUP(F75,'得点テーブル'!$B$6:$H$133,3,0))</f>
        <v>25</v>
      </c>
      <c r="H75" s="121">
        <v>16</v>
      </c>
      <c r="I75" s="76">
        <f>IF(H75=0,"",VLOOKUP(H75,'得点テーブル'!$B$6:$H$133,3,0))</f>
        <v>25</v>
      </c>
      <c r="J75" s="120"/>
      <c r="K75" s="76">
        <f>IF(J75=0,"",VLOOKUP(J75,'得点テーブル'!$B$6:$H$133,5,0))</f>
      </c>
      <c r="L75" s="121"/>
      <c r="M75" s="76">
        <f>IF(L75=0,"",VLOOKUP(L75,'得点テーブル'!$B$6:$H$133,6,0))</f>
      </c>
      <c r="N75" s="120"/>
      <c r="O75" s="76">
        <f>IF(N75=0,"",VLOOKUP(N75,'得点テーブル'!$B$6:$H$133,7,0))</f>
      </c>
    </row>
    <row r="76" spans="1:15" ht="13.5" customHeight="1">
      <c r="A76" s="79">
        <f t="shared" si="3"/>
        <v>19</v>
      </c>
      <c r="B76" s="194" t="str">
        <f t="shared" si="4"/>
        <v>T</v>
      </c>
      <c r="C76" s="214" t="s">
        <v>332</v>
      </c>
      <c r="D76" s="211" t="s">
        <v>52</v>
      </c>
      <c r="E76" s="194">
        <f t="shared" si="5"/>
        <v>50</v>
      </c>
      <c r="F76" s="120"/>
      <c r="G76" s="200">
        <f>IF(F76=0,"",VLOOKUP(F76,'得点テーブル'!$B$6:$H$133,3,0))</f>
      </c>
      <c r="H76" s="121"/>
      <c r="I76" s="76">
        <f>IF(H76=0,"",VLOOKUP(H76,'得点テーブル'!$B$6:$H$133,3,0))</f>
      </c>
      <c r="J76" s="121">
        <v>32</v>
      </c>
      <c r="K76" s="76">
        <f>IF(J76=0,"",VLOOKUP(J76,'得点テーブル'!$B$6:$H$133,5,0))</f>
        <v>30</v>
      </c>
      <c r="L76" s="121"/>
      <c r="M76" s="76"/>
      <c r="N76" s="120">
        <v>32</v>
      </c>
      <c r="O76" s="76">
        <f>IF(N76=0,"",VLOOKUP(N76,'得点テーブル'!$B$6:$H$133,7,0))</f>
        <v>20</v>
      </c>
    </row>
    <row r="77" spans="1:16" ht="13.5" customHeight="1">
      <c r="A77" s="79">
        <f t="shared" si="3"/>
        <v>22</v>
      </c>
      <c r="B77" s="194">
        <f t="shared" si="4"/>
      </c>
      <c r="C77" s="212" t="s">
        <v>333</v>
      </c>
      <c r="D77" s="209" t="s">
        <v>31</v>
      </c>
      <c r="E77" s="79">
        <f t="shared" si="5"/>
        <v>45</v>
      </c>
      <c r="F77" s="120">
        <v>32</v>
      </c>
      <c r="G77" s="200">
        <f>IF(F77=0,"",VLOOKUP(F77,'得点テーブル'!$B$6:$H$133,3,0))</f>
        <v>15</v>
      </c>
      <c r="H77" s="121"/>
      <c r="I77" s="76">
        <f>IF(H77=0,"",VLOOKUP(H77,'得点テーブル'!$B$6:$H$133,3,0))</f>
      </c>
      <c r="J77" s="120">
        <v>32</v>
      </c>
      <c r="K77" s="76">
        <f>IF(J77=0,"",VLOOKUP(J77,'得点テーブル'!$B$6:$H$133,5,0))</f>
        <v>30</v>
      </c>
      <c r="L77" s="121"/>
      <c r="M77" s="76">
        <f>IF(L77=0,"",VLOOKUP(L77,'得点テーブル'!$B$6:$H$133,6,0))</f>
      </c>
      <c r="N77" s="120"/>
      <c r="O77" s="76">
        <f>IF(N77=0,"",VLOOKUP(N77,'得点テーブル'!$B$6:$H$133,7,0))</f>
      </c>
      <c r="P77" s="37">
        <f t="shared" si="6"/>
        <v>30</v>
      </c>
    </row>
    <row r="78" spans="1:16" ht="13.5" customHeight="1">
      <c r="A78" s="79">
        <f t="shared" si="3"/>
        <v>23</v>
      </c>
      <c r="B78" s="194">
        <f t="shared" si="4"/>
      </c>
      <c r="C78" s="212" t="s">
        <v>48</v>
      </c>
      <c r="D78" s="209" t="s">
        <v>42</v>
      </c>
      <c r="E78" s="79">
        <f t="shared" si="5"/>
        <v>40</v>
      </c>
      <c r="F78" s="120">
        <v>8</v>
      </c>
      <c r="G78" s="200">
        <f>IF(F78=0,"",VLOOKUP(F78,'得点テーブル'!$B$6:$H$133,3,0))</f>
        <v>40</v>
      </c>
      <c r="H78" s="121"/>
      <c r="I78" s="76">
        <f>IF(H78=0,"",VLOOKUP(H78,'得点テーブル'!$B$6:$H$133,3,0))</f>
      </c>
      <c r="J78" s="120"/>
      <c r="K78" s="76">
        <f>IF(J78=0,"",VLOOKUP(J78,'得点テーブル'!$B$6:$H$133,5,0))</f>
      </c>
      <c r="L78" s="121"/>
      <c r="M78" s="76">
        <f>IF(L78=0,"",VLOOKUP(L78,'得点テーブル'!$B$6:$H$133,6,0))</f>
      </c>
      <c r="N78" s="120"/>
      <c r="O78" s="76">
        <f>IF(N78=0,"",VLOOKUP(N78,'得点テーブル'!$B$6:$H$133,7,0))</f>
      </c>
      <c r="P78" s="37" t="e">
        <f t="shared" si="6"/>
        <v>#DIV/0!</v>
      </c>
    </row>
    <row r="79" spans="1:16" ht="13.5" customHeight="1">
      <c r="A79" s="79">
        <f t="shared" si="3"/>
        <v>23</v>
      </c>
      <c r="B79" s="194" t="str">
        <f t="shared" si="4"/>
        <v>T</v>
      </c>
      <c r="C79" s="214" t="s">
        <v>334</v>
      </c>
      <c r="D79" s="211" t="s">
        <v>288</v>
      </c>
      <c r="E79" s="194">
        <f t="shared" si="5"/>
        <v>40</v>
      </c>
      <c r="F79" s="120">
        <v>8</v>
      </c>
      <c r="G79" s="200">
        <f>IF(F79=0,"",VLOOKUP(F79,'得点テーブル'!$B$6:$H$133,3,0))</f>
        <v>40</v>
      </c>
      <c r="H79" s="121"/>
      <c r="I79" s="76"/>
      <c r="J79" s="120"/>
      <c r="K79" s="76">
        <f>IF(J79=0,"",VLOOKUP(J79,'得点テーブル'!$B$6:$H$133,5,0))</f>
      </c>
      <c r="L79" s="121"/>
      <c r="M79" s="76"/>
      <c r="N79" s="120"/>
      <c r="O79" s="76"/>
      <c r="P79" s="37" t="e">
        <f t="shared" si="6"/>
        <v>#DIV/0!</v>
      </c>
    </row>
    <row r="80" spans="1:16" ht="13.5" customHeight="1">
      <c r="A80" s="79">
        <f t="shared" si="3"/>
        <v>23</v>
      </c>
      <c r="B80" s="194" t="str">
        <f t="shared" si="4"/>
        <v>T</v>
      </c>
      <c r="C80" s="214" t="s">
        <v>335</v>
      </c>
      <c r="D80" s="256" t="s">
        <v>31</v>
      </c>
      <c r="E80" s="194">
        <f t="shared" si="5"/>
        <v>40</v>
      </c>
      <c r="F80" s="120">
        <v>8</v>
      </c>
      <c r="G80" s="200">
        <f>IF(F80=0,"",VLOOKUP(F80,'得点テーブル'!$B$6:$H$133,3,0))</f>
        <v>40</v>
      </c>
      <c r="H80" s="121"/>
      <c r="I80" s="76"/>
      <c r="J80" s="120"/>
      <c r="K80" s="76">
        <f>IF(J80=0,"",VLOOKUP(J80,'得点テーブル'!$B$6:$H$133,5,0))</f>
      </c>
      <c r="L80" s="121"/>
      <c r="M80" s="76"/>
      <c r="N80" s="120"/>
      <c r="O80" s="76"/>
      <c r="P80" s="37" t="e">
        <f t="shared" si="6"/>
        <v>#DIV/0!</v>
      </c>
    </row>
    <row r="81" spans="1:15" ht="13.5" customHeight="1">
      <c r="A81" s="79">
        <f t="shared" si="3"/>
        <v>23</v>
      </c>
      <c r="B81" s="194" t="str">
        <f t="shared" si="4"/>
        <v>T</v>
      </c>
      <c r="C81" s="213" t="s">
        <v>336</v>
      </c>
      <c r="D81" s="232" t="s">
        <v>337</v>
      </c>
      <c r="E81" s="79">
        <f t="shared" si="5"/>
        <v>40</v>
      </c>
      <c r="F81" s="120"/>
      <c r="G81" s="200">
        <f>IF(F81=0,"",VLOOKUP(F81,'得点テーブル'!$B$6:$H$133,3,0))</f>
      </c>
      <c r="H81" s="121"/>
      <c r="I81" s="76">
        <f>IF(H81=0,"",VLOOKUP(H81,'得点テーブル'!$B$6:$H$133,3,0))</f>
      </c>
      <c r="J81" s="120">
        <v>16</v>
      </c>
      <c r="K81" s="76">
        <f>IF(J81=0,"",VLOOKUP(J81,'得点テーブル'!$B$6:$H$133,5,0))</f>
        <v>40</v>
      </c>
      <c r="L81" s="121"/>
      <c r="M81" s="76">
        <f>IF(L81=0,"",VLOOKUP(L81,'得点テーブル'!$B$6:$H$133,6,0))</f>
      </c>
      <c r="N81" s="120"/>
      <c r="O81" s="76">
        <f>IF(N81=0,"",VLOOKUP(N81,'得点テーブル'!$B$6:$H$133,7,0))</f>
      </c>
    </row>
    <row r="82" spans="1:16" ht="13.5" customHeight="1">
      <c r="A82" s="79">
        <f t="shared" si="3"/>
        <v>23</v>
      </c>
      <c r="B82" s="194" t="str">
        <f t="shared" si="4"/>
        <v>T</v>
      </c>
      <c r="C82" s="292" t="s">
        <v>338</v>
      </c>
      <c r="D82" s="293" t="s">
        <v>143</v>
      </c>
      <c r="E82" s="194">
        <f t="shared" si="5"/>
        <v>40</v>
      </c>
      <c r="F82" s="120"/>
      <c r="G82" s="200">
        <f>IF(F82=0,"",VLOOKUP(F82,'得点テーブル'!$B$6:$H$133,3,0))</f>
      </c>
      <c r="H82" s="121"/>
      <c r="I82" s="76">
        <f>IF(H82=0,"",VLOOKUP(H82,'得点テーブル'!$B$6:$H$133,3,0))</f>
      </c>
      <c r="J82" s="120">
        <v>16</v>
      </c>
      <c r="K82" s="76">
        <f>IF(J82=0,"",VLOOKUP(J82,'得点テーブル'!$B$6:$H$133,5,0))</f>
        <v>40</v>
      </c>
      <c r="L82" s="121"/>
      <c r="M82" s="76"/>
      <c r="N82" s="120"/>
      <c r="O82" s="76"/>
      <c r="P82" s="37">
        <f t="shared" si="6"/>
        <v>40</v>
      </c>
    </row>
    <row r="83" spans="1:16" ht="13.5" customHeight="1">
      <c r="A83" s="79">
        <f t="shared" si="3"/>
        <v>28</v>
      </c>
      <c r="B83" s="194">
        <f t="shared" si="4"/>
      </c>
      <c r="C83" s="294" t="s">
        <v>339</v>
      </c>
      <c r="D83" s="295" t="s">
        <v>340</v>
      </c>
      <c r="E83" s="79">
        <f t="shared" si="5"/>
        <v>30</v>
      </c>
      <c r="F83" s="203"/>
      <c r="G83" s="200">
        <f>IF(F83=0,"",VLOOKUP(F83,'得点テーブル'!$B$6:$H$133,3,0))</f>
      </c>
      <c r="H83" s="121"/>
      <c r="I83" s="76">
        <f>IF(H83=0,"",VLOOKUP(H83,'得点テーブル'!$B$6:$H$133,3,0))</f>
      </c>
      <c r="J83" s="122">
        <v>32</v>
      </c>
      <c r="K83" s="76">
        <f>IF(J83=0,"",VLOOKUP(J83,'得点テーブル'!$B$6:$H$133,5,0))</f>
        <v>30</v>
      </c>
      <c r="L83" s="121"/>
      <c r="M83" s="76">
        <f>IF(L83=0,"",VLOOKUP(L83,'得点テーブル'!$B$6:$H$133,6,0))</f>
      </c>
      <c r="N83" s="120"/>
      <c r="O83" s="76">
        <f>IF(N83=0,"",VLOOKUP(N83,'得点テーブル'!$B$6:$H$133,7,0))</f>
      </c>
      <c r="P83" s="37">
        <f t="shared" si="6"/>
        <v>30</v>
      </c>
    </row>
    <row r="84" spans="1:16" ht="13.5" customHeight="1">
      <c r="A84" s="79">
        <f t="shared" si="3"/>
        <v>28</v>
      </c>
      <c r="B84" s="194" t="str">
        <f t="shared" si="4"/>
        <v>T</v>
      </c>
      <c r="C84" s="182" t="s">
        <v>341</v>
      </c>
      <c r="D84" s="174" t="s">
        <v>31</v>
      </c>
      <c r="E84" s="79">
        <f t="shared" si="5"/>
        <v>30</v>
      </c>
      <c r="F84" s="120"/>
      <c r="G84" s="200">
        <f>IF(F84=0,"",VLOOKUP(F84,'得点テーブル'!$B$6:$H$133,3,0))</f>
      </c>
      <c r="H84" s="121"/>
      <c r="I84" s="76">
        <f>IF(H84=0,"",VLOOKUP(H84,'得点テーブル'!$B$6:$H$133,3,0))</f>
      </c>
      <c r="J84" s="120"/>
      <c r="K84" s="76">
        <f>IF(J84=0,"",VLOOKUP(J84,'得点テーブル'!$B$6:$H$133,5,0))</f>
      </c>
      <c r="L84" s="121"/>
      <c r="M84" s="76">
        <f>IF(L84=0,"",VLOOKUP(L84,'得点テーブル'!$B$6:$H$133,6,0))</f>
      </c>
      <c r="N84" s="120">
        <v>16</v>
      </c>
      <c r="O84" s="76">
        <f>IF(N84=0,"",VLOOKUP(N84,'得点テーブル'!$B$6:$H$133,7,0))</f>
        <v>30</v>
      </c>
      <c r="P84" s="37">
        <f t="shared" si="6"/>
        <v>30</v>
      </c>
    </row>
    <row r="85" spans="1:15" ht="13.5" customHeight="1">
      <c r="A85" s="79">
        <f t="shared" si="3"/>
        <v>28</v>
      </c>
      <c r="B85" s="194" t="str">
        <f t="shared" si="4"/>
        <v>T</v>
      </c>
      <c r="C85" s="294" t="s">
        <v>342</v>
      </c>
      <c r="D85" s="295" t="s">
        <v>322</v>
      </c>
      <c r="E85" s="79">
        <f t="shared" si="5"/>
        <v>30</v>
      </c>
      <c r="F85" s="120"/>
      <c r="G85" s="200">
        <f>IF(F85=0,"",VLOOKUP(F85,'得点テーブル'!$B$6:$H$133,3,0))</f>
      </c>
      <c r="H85" s="121"/>
      <c r="I85" s="76">
        <f>IF(H85=0,"",VLOOKUP(H85,'得点テーブル'!$B$6:$H$133,3,0))</f>
      </c>
      <c r="J85" s="120">
        <v>32</v>
      </c>
      <c r="K85" s="76">
        <f>IF(J85=0,"",VLOOKUP(J85,'得点テーブル'!$B$6:$H$133,5,0))</f>
        <v>30</v>
      </c>
      <c r="L85" s="121"/>
      <c r="M85" s="76">
        <f>IF(L85=0,"",VLOOKUP(L85,'得点テーブル'!$B$6:$H$133,6,0))</f>
      </c>
      <c r="N85" s="120"/>
      <c r="O85" s="76">
        <f>IF(N85=0,"",VLOOKUP(N85,'得点テーブル'!$B$6:$H$133,7,0))</f>
      </c>
    </row>
    <row r="86" spans="1:15" ht="13.5" customHeight="1">
      <c r="A86" s="79">
        <f t="shared" si="3"/>
        <v>28</v>
      </c>
      <c r="B86" s="194" t="str">
        <f t="shared" si="4"/>
        <v>T</v>
      </c>
      <c r="C86" s="279" t="s">
        <v>343</v>
      </c>
      <c r="D86" s="280" t="s">
        <v>344</v>
      </c>
      <c r="E86" s="194">
        <f t="shared" si="5"/>
        <v>30</v>
      </c>
      <c r="F86" s="120"/>
      <c r="G86" s="200">
        <f>IF(F86=0,"",VLOOKUP(F86,'得点テーブル'!$B$6:$H$133,3,0))</f>
      </c>
      <c r="H86" s="121"/>
      <c r="I86" s="76">
        <f>IF(H86=0,"",VLOOKUP(H86,'得点テーブル'!$B$6:$H$133,3,0))</f>
      </c>
      <c r="J86" s="120"/>
      <c r="K86" s="76">
        <f>IF(J86=0,"",VLOOKUP(J86,'得点テーブル'!$B$6:$H$133,5,0))</f>
      </c>
      <c r="L86" s="121"/>
      <c r="M86" s="76"/>
      <c r="N86" s="120">
        <v>16</v>
      </c>
      <c r="O86" s="76">
        <f>IF(N86=0,"",VLOOKUP(N86,'得点テーブル'!$B$6:$H$133,7,0))</f>
        <v>30</v>
      </c>
    </row>
    <row r="87" spans="1:15" ht="13.5" customHeight="1">
      <c r="A87" s="79">
        <f t="shared" si="3"/>
        <v>28</v>
      </c>
      <c r="B87" s="194" t="str">
        <f t="shared" si="4"/>
        <v>T</v>
      </c>
      <c r="C87" s="279" t="s">
        <v>345</v>
      </c>
      <c r="D87" s="280" t="s">
        <v>143</v>
      </c>
      <c r="E87" s="194">
        <f t="shared" si="5"/>
        <v>30</v>
      </c>
      <c r="F87" s="120"/>
      <c r="G87" s="200">
        <f>IF(F87=0,"",VLOOKUP(F87,'得点テーブル'!$B$6:$H$133,3,0))</f>
      </c>
      <c r="H87" s="121"/>
      <c r="I87" s="76">
        <f>IF(H87=0,"",VLOOKUP(H87,'得点テーブル'!$B$6:$H$133,3,0))</f>
      </c>
      <c r="J87" s="120"/>
      <c r="K87" s="76">
        <f>IF(J87=0,"",VLOOKUP(J87,'得点テーブル'!$B$6:$H$133,5,0))</f>
      </c>
      <c r="L87" s="121"/>
      <c r="M87" s="76"/>
      <c r="N87" s="120">
        <v>16</v>
      </c>
      <c r="O87" s="76">
        <f>IF(N87=0,"",VLOOKUP(N87,'得点テーブル'!$B$6:$H$133,7,0))</f>
        <v>30</v>
      </c>
    </row>
    <row r="88" spans="1:15" ht="13.5" customHeight="1">
      <c r="A88" s="79">
        <f t="shared" si="3"/>
        <v>28</v>
      </c>
      <c r="B88" s="194" t="str">
        <f t="shared" si="4"/>
        <v>T</v>
      </c>
      <c r="C88" s="279" t="s">
        <v>245</v>
      </c>
      <c r="D88" s="280" t="s">
        <v>346</v>
      </c>
      <c r="E88" s="194">
        <f t="shared" si="5"/>
        <v>30</v>
      </c>
      <c r="F88" s="231"/>
      <c r="G88" s="200"/>
      <c r="H88" s="121"/>
      <c r="I88" s="76">
        <f>IF(H88=0,"",VLOOKUP(H88,'得点テーブル'!$B$6:$H$133,3,0))</f>
      </c>
      <c r="J88" s="120">
        <v>32</v>
      </c>
      <c r="K88" s="76">
        <f>IF(J88=0,"",VLOOKUP(J88,'得点テーブル'!$B$6:$H$133,5,0))</f>
        <v>30</v>
      </c>
      <c r="L88" s="120"/>
      <c r="M88" s="76"/>
      <c r="N88" s="120"/>
      <c r="O88" s="76"/>
    </row>
    <row r="89" spans="1:15" ht="13.5" customHeight="1">
      <c r="A89" s="79">
        <f t="shared" si="3"/>
        <v>28</v>
      </c>
      <c r="B89" s="194" t="str">
        <f t="shared" si="4"/>
        <v>T</v>
      </c>
      <c r="C89" s="279" t="s">
        <v>347</v>
      </c>
      <c r="D89" s="280" t="s">
        <v>346</v>
      </c>
      <c r="E89" s="194">
        <f t="shared" si="5"/>
        <v>30</v>
      </c>
      <c r="F89" s="231"/>
      <c r="G89" s="200"/>
      <c r="H89" s="121"/>
      <c r="I89" s="76">
        <f>IF(H89=0,"",VLOOKUP(H89,'得点テーブル'!$B$6:$H$133,3,0))</f>
      </c>
      <c r="J89" s="120">
        <v>32</v>
      </c>
      <c r="K89" s="76">
        <f>IF(J89=0,"",VLOOKUP(J89,'得点テーブル'!$B$6:$H$133,5,0))</f>
        <v>30</v>
      </c>
      <c r="L89" s="120"/>
      <c r="M89" s="76"/>
      <c r="N89" s="120"/>
      <c r="O89" s="76"/>
    </row>
    <row r="90" spans="1:15" ht="13.5" customHeight="1">
      <c r="A90" s="79">
        <f t="shared" si="3"/>
        <v>35</v>
      </c>
      <c r="B90" s="194">
        <f t="shared" si="4"/>
      </c>
      <c r="C90" s="279" t="s">
        <v>348</v>
      </c>
      <c r="D90" s="280" t="s">
        <v>52</v>
      </c>
      <c r="E90" s="194">
        <f t="shared" si="5"/>
        <v>25</v>
      </c>
      <c r="F90" s="231">
        <v>16</v>
      </c>
      <c r="G90" s="200">
        <f>IF(F90=0,"",VLOOKUP(F90,'得点テーブル'!$B$6:$H$133,3,0))</f>
        <v>25</v>
      </c>
      <c r="H90" s="121"/>
      <c r="I90" s="76">
        <f>IF(H90=0,"",VLOOKUP(H90,'得点テーブル'!$B$6:$H$133,3,0))</f>
      </c>
      <c r="J90" s="120"/>
      <c r="K90" s="76">
        <f>IF(J90=0,"",VLOOKUP(J90,'得点テーブル'!$B$6:$H$133,5,0))</f>
      </c>
      <c r="L90" s="120"/>
      <c r="M90" s="76"/>
      <c r="N90" s="120"/>
      <c r="O90" s="76"/>
    </row>
    <row r="91" spans="1:16" ht="13.5" customHeight="1">
      <c r="A91" s="79">
        <f t="shared" si="3"/>
        <v>36</v>
      </c>
      <c r="B91" s="194">
        <f t="shared" si="4"/>
      </c>
      <c r="C91" s="279" t="s">
        <v>349</v>
      </c>
      <c r="D91" s="280" t="s">
        <v>54</v>
      </c>
      <c r="E91" s="194">
        <f t="shared" si="5"/>
        <v>20</v>
      </c>
      <c r="F91" s="231"/>
      <c r="G91" s="200">
        <f>IF(F91=0,"",VLOOKUP(F91,'得点テーブル'!$B$6:$H$133,3,0))</f>
      </c>
      <c r="H91" s="121"/>
      <c r="I91" s="76">
        <f>IF(H91=0,"",VLOOKUP(H91,'得点テーブル'!$B$6:$H$133,3,0))</f>
      </c>
      <c r="J91" s="120"/>
      <c r="K91" s="76">
        <f>IF(J91=0,"",VLOOKUP(J91,'得点テーブル'!$B$6:$H$133,5,0))</f>
      </c>
      <c r="L91" s="120"/>
      <c r="M91" s="76"/>
      <c r="N91" s="120">
        <v>32</v>
      </c>
      <c r="O91" s="76">
        <f>IF(N91=0,"",VLOOKUP(N91,'得点テーブル'!$B$6:$H$133,7,0))</f>
        <v>20</v>
      </c>
      <c r="P91" s="37">
        <f t="shared" si="6"/>
        <v>20</v>
      </c>
    </row>
    <row r="92" spans="1:15" ht="13.5" customHeight="1">
      <c r="A92" s="79">
        <f t="shared" si="3"/>
        <v>36</v>
      </c>
      <c r="B92" s="194" t="str">
        <f t="shared" si="4"/>
        <v>T</v>
      </c>
      <c r="C92" s="182" t="s">
        <v>310</v>
      </c>
      <c r="D92" s="174" t="s">
        <v>47</v>
      </c>
      <c r="E92" s="79">
        <f t="shared" si="5"/>
        <v>20</v>
      </c>
      <c r="F92" s="231"/>
      <c r="G92" s="200">
        <f>IF(F92=0,"",VLOOKUP(F92,'得点テーブル'!$B$6:$H$133,3,0))</f>
      </c>
      <c r="H92" s="121"/>
      <c r="I92" s="76">
        <f>IF(H92=0,"",VLOOKUP(H92,'得点テーブル'!$B$6:$H$133,3,0))</f>
      </c>
      <c r="J92" s="120"/>
      <c r="K92" s="76">
        <f>IF(J92=0,"",VLOOKUP(J92,'得点テーブル'!$B$6:$H$133,5,0))</f>
      </c>
      <c r="L92" s="120"/>
      <c r="M92" s="76">
        <f>IF(L92=0,"",VLOOKUP(L92,'得点テーブル'!$B$6:$H$133,6,0))</f>
      </c>
      <c r="N92" s="120">
        <v>32</v>
      </c>
      <c r="O92" s="76">
        <f>IF(N92=0,"",VLOOKUP(N92,'得点テーブル'!$B$6:$H$133,7,0))</f>
        <v>20</v>
      </c>
    </row>
    <row r="93" spans="1:15" ht="13.5" customHeight="1">
      <c r="A93" s="79">
        <f t="shared" si="3"/>
        <v>36</v>
      </c>
      <c r="B93" s="194" t="str">
        <f t="shared" si="4"/>
        <v>T</v>
      </c>
      <c r="C93" s="279" t="s">
        <v>350</v>
      </c>
      <c r="D93" s="280" t="s">
        <v>52</v>
      </c>
      <c r="E93" s="194">
        <f t="shared" si="5"/>
        <v>20</v>
      </c>
      <c r="F93" s="231"/>
      <c r="G93" s="200">
        <f>IF(F93=0,"",VLOOKUP(F93,'得点テーブル'!$B$6:$H$133,3,0))</f>
      </c>
      <c r="H93" s="121"/>
      <c r="I93" s="76">
        <f>IF(H93=0,"",VLOOKUP(H93,'得点テーブル'!$B$6:$H$133,3,0))</f>
      </c>
      <c r="J93" s="120"/>
      <c r="K93" s="76">
        <f>IF(J93=0,"",VLOOKUP(J93,'得点テーブル'!$B$6:$H$133,5,0))</f>
      </c>
      <c r="L93" s="120"/>
      <c r="M93" s="76"/>
      <c r="N93" s="120">
        <v>32</v>
      </c>
      <c r="O93" s="76">
        <f>IF(N93=0,"",VLOOKUP(N93,'得点テーブル'!$B$6:$H$133,7,0))</f>
        <v>20</v>
      </c>
    </row>
    <row r="94" spans="1:15" ht="13.5" customHeight="1">
      <c r="A94" s="79">
        <f t="shared" si="3"/>
        <v>36</v>
      </c>
      <c r="B94" s="194" t="str">
        <f t="shared" si="4"/>
        <v>T</v>
      </c>
      <c r="C94" s="279" t="s">
        <v>351</v>
      </c>
      <c r="D94" s="280" t="s">
        <v>54</v>
      </c>
      <c r="E94" s="194">
        <f t="shared" si="5"/>
        <v>20</v>
      </c>
      <c r="F94" s="231"/>
      <c r="G94" s="200">
        <f>IF(F94=0,"",VLOOKUP(F94,'得点テーブル'!$B$6:$H$133,3,0))</f>
      </c>
      <c r="H94" s="121"/>
      <c r="I94" s="76">
        <f>IF(H94=0,"",VLOOKUP(H94,'得点テーブル'!$B$6:$H$133,3,0))</f>
      </c>
      <c r="J94" s="120"/>
      <c r="K94" s="76">
        <f>IF(J94=0,"",VLOOKUP(J94,'得点テーブル'!$B$6:$H$133,5,0))</f>
      </c>
      <c r="L94" s="120"/>
      <c r="M94" s="76">
        <f>IF(L94=0,"",VLOOKUP(L94,'得点テーブル'!$B$6:$H$133,6,0))</f>
      </c>
      <c r="N94" s="120">
        <v>32</v>
      </c>
      <c r="O94" s="76">
        <f>IF(N94=0,"",VLOOKUP(N94,'得点テーブル'!$B$6:$H$133,7,0))</f>
        <v>20</v>
      </c>
    </row>
    <row r="95" spans="1:15" ht="13.5" customHeight="1">
      <c r="A95" s="79">
        <f t="shared" si="3"/>
        <v>36</v>
      </c>
      <c r="B95" s="194" t="str">
        <f t="shared" si="4"/>
        <v>T</v>
      </c>
      <c r="C95" s="253" t="s">
        <v>352</v>
      </c>
      <c r="D95" s="281" t="s">
        <v>353</v>
      </c>
      <c r="E95" s="194">
        <f t="shared" si="5"/>
        <v>20</v>
      </c>
      <c r="F95" s="204"/>
      <c r="G95" s="200">
        <f>IF(F95=0,"",VLOOKUP(F95,'得点テーブル'!$B$6:$H$133,3,0))</f>
      </c>
      <c r="H95" s="121"/>
      <c r="I95" s="76">
        <f>IF(H95=0,"",VLOOKUP(H95,'得点テーブル'!$B$6:$H$133,3,0))</f>
      </c>
      <c r="J95" s="122"/>
      <c r="K95" s="76">
        <f>IF(J95=0,"",VLOOKUP(J95,'得点テーブル'!$B$6:$H$133,5,0))</f>
      </c>
      <c r="L95" s="203"/>
      <c r="M95" s="76">
        <f>IF(L95=0,"",VLOOKUP(L95,'得点テーブル'!$B$6:$H$133,6,0))</f>
      </c>
      <c r="N95" s="122">
        <v>32</v>
      </c>
      <c r="O95" s="76">
        <f>IF(N95=0,"",VLOOKUP(N95,'得点テーブル'!$B$6:$H$133,7,0))</f>
        <v>20</v>
      </c>
    </row>
    <row r="96" spans="1:15" ht="13.5" customHeight="1">
      <c r="A96" s="79">
        <f t="shared" si="3"/>
        <v>41</v>
      </c>
      <c r="B96" s="194">
        <f t="shared" si="4"/>
      </c>
      <c r="C96" s="296" t="s">
        <v>354</v>
      </c>
      <c r="D96" s="297" t="s">
        <v>288</v>
      </c>
      <c r="E96" s="194">
        <f t="shared" si="5"/>
        <v>15</v>
      </c>
      <c r="F96" s="231">
        <v>32</v>
      </c>
      <c r="G96" s="200">
        <f>IF(F96=0,"",VLOOKUP(F96,'得点テーブル'!$B$6:$H$133,3,0))</f>
        <v>15</v>
      </c>
      <c r="H96" s="121"/>
      <c r="I96" s="76">
        <f>IF(H96=0,"",VLOOKUP(H96,'得点テーブル'!$B$6:$H$133,3,0))</f>
      </c>
      <c r="J96" s="120"/>
      <c r="K96" s="76">
        <f>IF(J96=0,"",VLOOKUP(J96,'得点テーブル'!$B$6:$H$133,5,0))</f>
      </c>
      <c r="L96" s="120"/>
      <c r="M96" s="76"/>
      <c r="N96" s="120"/>
      <c r="O96" s="76">
        <f>IF(N96=0,"",VLOOKUP(N96,'得点テーブル'!$B$6:$H$133,7,0))</f>
      </c>
    </row>
    <row r="97" spans="1:15" ht="9.75" customHeight="1">
      <c r="A97" s="79"/>
      <c r="B97" s="194"/>
      <c r="C97" s="296"/>
      <c r="D97" s="297"/>
      <c r="E97" s="194"/>
      <c r="F97" s="231"/>
      <c r="G97" s="200"/>
      <c r="H97" s="121"/>
      <c r="I97" s="76">
        <f>IF(H97=0,"",VLOOKUP(H97,'得点テーブル'!$B$6:$H$133,3,0))</f>
      </c>
      <c r="J97" s="120"/>
      <c r="K97" s="76"/>
      <c r="L97" s="120"/>
      <c r="M97" s="76"/>
      <c r="N97" s="120"/>
      <c r="O97" s="76"/>
    </row>
    <row r="98" spans="1:15" ht="6.75" customHeight="1">
      <c r="A98" s="329"/>
      <c r="B98" s="329"/>
      <c r="C98" s="329"/>
      <c r="D98" s="329"/>
      <c r="E98" s="329"/>
      <c r="F98" s="330"/>
      <c r="G98" s="329"/>
      <c r="H98" s="330"/>
      <c r="I98" s="329"/>
      <c r="J98" s="330"/>
      <c r="K98" s="329"/>
      <c r="L98" s="330"/>
      <c r="M98" s="329"/>
      <c r="N98" s="330"/>
      <c r="O98" s="329"/>
    </row>
    <row r="99" spans="1:14" ht="15.75" customHeight="1">
      <c r="A99" s="62" t="s">
        <v>0</v>
      </c>
      <c r="B99" s="98"/>
      <c r="F99" s="62" t="s">
        <v>355</v>
      </c>
      <c r="K99" s="274" t="str">
        <f>K1</f>
        <v>2003/3/31現在</v>
      </c>
      <c r="L99" s="275"/>
      <c r="M99" s="275"/>
      <c r="N99" s="275"/>
    </row>
    <row r="100" ht="4.5" customHeight="1"/>
    <row r="101" spans="1:15" s="375" customFormat="1" ht="13.5" customHeight="1">
      <c r="A101" s="507" t="s">
        <v>2</v>
      </c>
      <c r="B101" s="508"/>
      <c r="C101" s="511" t="s">
        <v>3</v>
      </c>
      <c r="D101" s="513" t="s">
        <v>4</v>
      </c>
      <c r="E101" s="373" t="s">
        <v>5</v>
      </c>
      <c r="F101" s="374" t="str">
        <f>F2</f>
        <v>H14マスターズ</v>
      </c>
      <c r="G101" s="374"/>
      <c r="H101" s="374" t="str">
        <f>H2</f>
        <v>H14全日予</v>
      </c>
      <c r="I101" s="374"/>
      <c r="J101" s="374" t="str">
        <f>'男子S'!L3</f>
        <v>H14県選手権</v>
      </c>
      <c r="K101" s="374"/>
      <c r="L101" s="374" t="str">
        <f>'男子S'!N3</f>
        <v>H14県室内</v>
      </c>
      <c r="M101" s="374"/>
      <c r="N101" s="380" t="s">
        <v>11</v>
      </c>
      <c r="O101" s="381"/>
    </row>
    <row r="102" spans="1:15" s="379" customFormat="1" ht="13.5" customHeight="1">
      <c r="A102" s="509"/>
      <c r="B102" s="510"/>
      <c r="C102" s="512"/>
      <c r="D102" s="514"/>
      <c r="E102" s="376" t="s">
        <v>12</v>
      </c>
      <c r="F102" s="377" t="s">
        <v>13</v>
      </c>
      <c r="G102" s="378" t="s">
        <v>5</v>
      </c>
      <c r="H102" s="377" t="s">
        <v>13</v>
      </c>
      <c r="I102" s="378" t="s">
        <v>5</v>
      </c>
      <c r="J102" s="377" t="s">
        <v>13</v>
      </c>
      <c r="K102" s="378" t="s">
        <v>5</v>
      </c>
      <c r="L102" s="377" t="s">
        <v>13</v>
      </c>
      <c r="M102" s="378" t="s">
        <v>5</v>
      </c>
      <c r="N102" s="377" t="s">
        <v>13</v>
      </c>
      <c r="O102" s="378" t="s">
        <v>5</v>
      </c>
    </row>
    <row r="103" spans="1:15" s="38" customFormat="1" ht="6.75" customHeight="1">
      <c r="A103" s="320"/>
      <c r="B103" s="320"/>
      <c r="C103" s="331"/>
      <c r="D103" s="332"/>
      <c r="E103" s="333"/>
      <c r="F103" s="334"/>
      <c r="G103" s="335"/>
      <c r="H103" s="336"/>
      <c r="I103" s="337"/>
      <c r="J103" s="334"/>
      <c r="K103" s="335"/>
      <c r="L103" s="336"/>
      <c r="M103" s="337"/>
      <c r="N103" s="334"/>
      <c r="O103" s="335"/>
    </row>
    <row r="104" spans="1:16" ht="13.5" customHeight="1">
      <c r="A104" s="64">
        <f aca="true" t="shared" si="7" ref="A104:A112">IF(E104=0,"",RANK(E104,$E$103:$E$113))</f>
        <v>1</v>
      </c>
      <c r="B104" s="64">
        <f aca="true" t="shared" si="8" ref="B104:B111">IF(E104=0,"",IF(A104=A103,"T",""))</f>
      </c>
      <c r="C104" s="127" t="s">
        <v>356</v>
      </c>
      <c r="D104" s="49" t="s">
        <v>143</v>
      </c>
      <c r="E104" s="79">
        <f aca="true" t="shared" si="9" ref="E104:E112">IF(F104="",0,G104)+IF(H104="",0,I104)+IF(J104="",0,K104)+IF(L104="",0,M104)+IF(N104="",0,O104)</f>
        <v>320</v>
      </c>
      <c r="F104" s="41"/>
      <c r="G104" s="206"/>
      <c r="H104" s="126">
        <v>1</v>
      </c>
      <c r="I104" s="207">
        <f>IF(H104=0,"",VLOOKUP(H104,'得点テーブル'!$B$6:$H$133,3,0))</f>
        <v>150</v>
      </c>
      <c r="J104" s="41"/>
      <c r="K104" s="76">
        <f>IF(J104=0,"",VLOOKUP(J104,'得点テーブル'!$B$6:$H$133,5,0))</f>
      </c>
      <c r="L104" s="126">
        <v>1</v>
      </c>
      <c r="M104" s="76">
        <f>IF(L104=0,"",VLOOKUP(L104,'得点テーブル'!$B$6:$H$133,6,0))</f>
        <v>150</v>
      </c>
      <c r="N104" s="126">
        <v>32</v>
      </c>
      <c r="O104" s="76">
        <f>IF(N104=0,"",VLOOKUP(N104,'得点テーブル'!$B$6:$H$133,7,0))</f>
        <v>20</v>
      </c>
      <c r="P104" s="37">
        <f aca="true" t="shared" si="10" ref="P104:P111">AVERAGE(K104,M104,O104)</f>
        <v>85</v>
      </c>
    </row>
    <row r="105" spans="1:16" ht="13.5" customHeight="1">
      <c r="A105" s="64">
        <f t="shared" si="7"/>
        <v>2</v>
      </c>
      <c r="B105" s="64">
        <f t="shared" si="8"/>
      </c>
      <c r="C105" s="39" t="s">
        <v>336</v>
      </c>
      <c r="D105" s="40" t="s">
        <v>357</v>
      </c>
      <c r="E105" s="79">
        <f t="shared" si="9"/>
        <v>200</v>
      </c>
      <c r="F105" s="41"/>
      <c r="G105" s="40"/>
      <c r="H105" s="59">
        <v>3</v>
      </c>
      <c r="I105" s="207">
        <f>IF(H105=0,"",VLOOKUP(H105,'得点テーブル'!$B$6:$H$133,3,0))</f>
        <v>80</v>
      </c>
      <c r="J105" s="41"/>
      <c r="K105" s="76">
        <f>IF(J105=0,"",VLOOKUP(J105,'得点テーブル'!$B$6:$H$133,5,0))</f>
      </c>
      <c r="L105" s="59">
        <v>2</v>
      </c>
      <c r="M105" s="76">
        <f>IF(L105=0,"",VLOOKUP(L105,'得点テーブル'!$B$6:$H$133,6,0))</f>
        <v>100</v>
      </c>
      <c r="N105" s="59">
        <v>32</v>
      </c>
      <c r="O105" s="76">
        <f>IF(N105=0,"",VLOOKUP(N105,'得点テーブル'!$B$6:$H$133,7,0))</f>
        <v>20</v>
      </c>
      <c r="P105" s="37">
        <f>AVERAGE(K105,M105,O105)</f>
        <v>60</v>
      </c>
    </row>
    <row r="106" spans="1:16" ht="13.5" customHeight="1">
      <c r="A106" s="64">
        <f t="shared" si="7"/>
        <v>3</v>
      </c>
      <c r="B106" s="64">
        <f t="shared" si="8"/>
      </c>
      <c r="C106" s="39" t="s">
        <v>358</v>
      </c>
      <c r="D106" s="40" t="s">
        <v>359</v>
      </c>
      <c r="E106" s="79">
        <f t="shared" si="9"/>
        <v>150</v>
      </c>
      <c r="F106" s="41"/>
      <c r="G106" s="40"/>
      <c r="H106" s="59">
        <v>2</v>
      </c>
      <c r="I106" s="207">
        <f>IF(H106=0,"",VLOOKUP(H106,'得点テーブル'!$B$6:$H$133,3,0))</f>
        <v>100</v>
      </c>
      <c r="J106" s="41"/>
      <c r="K106" s="76">
        <f>IF(J106=0,"",VLOOKUP(J106,'得点テーブル'!$B$6:$H$133,5,0))</f>
      </c>
      <c r="L106" s="59"/>
      <c r="M106" s="76">
        <f>IF(L106=0,"",VLOOKUP(L106,'得点テーブル'!$B$6:$H$133,6,0))</f>
      </c>
      <c r="N106" s="59">
        <v>8</v>
      </c>
      <c r="O106" s="76">
        <f>IF(N106=0,"",VLOOKUP(N106,'得点テーブル'!$B$6:$H$133,7,0))</f>
        <v>50</v>
      </c>
      <c r="P106" s="37">
        <f t="shared" si="10"/>
        <v>50</v>
      </c>
    </row>
    <row r="107" spans="1:16" ht="13.5" customHeight="1">
      <c r="A107" s="64">
        <f t="shared" si="7"/>
        <v>4</v>
      </c>
      <c r="B107" s="64">
        <f t="shared" si="8"/>
      </c>
      <c r="C107" s="39" t="s">
        <v>360</v>
      </c>
      <c r="D107" s="49" t="s">
        <v>344</v>
      </c>
      <c r="E107" s="79">
        <f t="shared" si="9"/>
        <v>100</v>
      </c>
      <c r="F107" s="41"/>
      <c r="G107" s="40"/>
      <c r="H107" s="59"/>
      <c r="I107" s="207">
        <f>IF(H107=0,"",VLOOKUP(H107,'得点テーブル'!$B$6:$H$133,3,0))</f>
      </c>
      <c r="J107" s="41"/>
      <c r="K107" s="76">
        <f>IF(J107=0,"",VLOOKUP(J107,'得点テーブル'!$B$6:$H$133,5,0))</f>
      </c>
      <c r="L107" s="59">
        <v>3</v>
      </c>
      <c r="M107" s="76">
        <f>IF(L107=0,"",VLOOKUP(L107,'得点テーブル'!$B$6:$H$133,6,0))</f>
        <v>80</v>
      </c>
      <c r="N107" s="59">
        <v>32</v>
      </c>
      <c r="O107" s="76">
        <f>IF(N107=0,"",VLOOKUP(N107,'得点テーブル'!$B$6:$H$133,7,0))</f>
        <v>20</v>
      </c>
      <c r="P107" s="37">
        <f t="shared" si="10"/>
        <v>50</v>
      </c>
    </row>
    <row r="108" spans="1:16" ht="13.5" customHeight="1">
      <c r="A108" s="64">
        <f t="shared" si="7"/>
        <v>5</v>
      </c>
      <c r="B108" s="64">
        <f t="shared" si="8"/>
      </c>
      <c r="C108" s="127" t="s">
        <v>361</v>
      </c>
      <c r="D108" s="40" t="s">
        <v>31</v>
      </c>
      <c r="E108" s="79">
        <f t="shared" si="9"/>
        <v>70</v>
      </c>
      <c r="F108" s="41"/>
      <c r="G108" s="40"/>
      <c r="H108" s="59">
        <v>4</v>
      </c>
      <c r="I108" s="207">
        <f>IF(H108=0,"",VLOOKUP(H108,'得点テーブル'!$B$6:$H$133,3,0))</f>
        <v>70</v>
      </c>
      <c r="J108" s="41"/>
      <c r="K108" s="76">
        <f>IF(J108=0,"",VLOOKUP(J108,'得点テーブル'!$B$6:$H$133,5,0))</f>
      </c>
      <c r="L108" s="59"/>
      <c r="M108" s="76">
        <f>IF(L108=0,"",VLOOKUP(L108,'得点テーブル'!$B$6:$H$133,6,0))</f>
      </c>
      <c r="N108" s="59"/>
      <c r="O108" s="76">
        <f>IF(N108=0,"",VLOOKUP(N108,'得点テーブル'!$B$6:$H$133,7,0))</f>
      </c>
      <c r="P108" s="37" t="e">
        <f t="shared" si="10"/>
        <v>#DIV/0!</v>
      </c>
    </row>
    <row r="109" spans="1:16" ht="13.5" customHeight="1">
      <c r="A109" s="205">
        <f t="shared" si="7"/>
        <v>6</v>
      </c>
      <c r="B109" s="205">
        <f t="shared" si="8"/>
      </c>
      <c r="C109" s="124" t="s">
        <v>362</v>
      </c>
      <c r="D109" s="125" t="s">
        <v>31</v>
      </c>
      <c r="E109" s="194">
        <f t="shared" si="9"/>
        <v>20</v>
      </c>
      <c r="F109" s="41"/>
      <c r="G109" s="40"/>
      <c r="H109" s="59"/>
      <c r="I109" s="207">
        <f>IF(H109=0,"",VLOOKUP(H109,'得点テーブル'!$B$6:$H$133,3,0))</f>
      </c>
      <c r="J109" s="41"/>
      <c r="K109" s="76">
        <f>IF(J109=0,"",VLOOKUP(J109,'得点テーブル'!$B$6:$H$133,5,0))</f>
      </c>
      <c r="L109" s="59"/>
      <c r="M109" s="76">
        <f>IF(L109=0,"",VLOOKUP(L109,'得点テーブル'!$B$6:$H$133,6,0))</f>
      </c>
      <c r="N109" s="59">
        <v>32</v>
      </c>
      <c r="O109" s="76">
        <f>IF(N109=0,"",VLOOKUP(N109,'得点テーブル'!$B$6:$H$133,7,0))</f>
        <v>20</v>
      </c>
      <c r="P109" s="37">
        <f t="shared" si="10"/>
        <v>20</v>
      </c>
    </row>
    <row r="110" spans="1:16" ht="13.5" customHeight="1">
      <c r="A110" s="64">
        <f t="shared" si="7"/>
        <v>6</v>
      </c>
      <c r="B110" s="64" t="str">
        <f t="shared" si="8"/>
        <v>T</v>
      </c>
      <c r="C110" s="39" t="s">
        <v>363</v>
      </c>
      <c r="D110" s="40" t="s">
        <v>31</v>
      </c>
      <c r="E110" s="79">
        <f t="shared" si="9"/>
        <v>20</v>
      </c>
      <c r="F110" s="41"/>
      <c r="G110" s="40"/>
      <c r="H110" s="59"/>
      <c r="I110" s="207">
        <f>IF(H110=0,"",VLOOKUP(H110,'得点テーブル'!$B$6:$H$133,3,0))</f>
      </c>
      <c r="J110" s="41"/>
      <c r="K110" s="76">
        <f>IF(J110=0,"",VLOOKUP(J110,'得点テーブル'!$B$6:$H$133,5,0))</f>
      </c>
      <c r="L110" s="59"/>
      <c r="M110" s="76">
        <f>IF(L110=0,"",VLOOKUP(L110,'得点テーブル'!$B$6:$H$133,6,0))</f>
      </c>
      <c r="N110" s="59">
        <v>32</v>
      </c>
      <c r="O110" s="76">
        <f>IF(N110=0,"",VLOOKUP(N110,'得点テーブル'!$B$6:$H$133,7,0))</f>
        <v>20</v>
      </c>
      <c r="P110" s="37">
        <f t="shared" si="10"/>
        <v>20</v>
      </c>
    </row>
    <row r="111" spans="1:16" ht="13.5" customHeight="1">
      <c r="A111" s="64">
        <f t="shared" si="7"/>
        <v>6</v>
      </c>
      <c r="B111" s="64" t="str">
        <f t="shared" si="8"/>
        <v>T</v>
      </c>
      <c r="C111" s="39" t="s">
        <v>364</v>
      </c>
      <c r="D111" s="40" t="s">
        <v>359</v>
      </c>
      <c r="E111" s="79">
        <f t="shared" si="9"/>
        <v>20</v>
      </c>
      <c r="F111" s="41"/>
      <c r="G111" s="40"/>
      <c r="H111" s="59"/>
      <c r="I111" s="207">
        <f>IF(H111=0,"",VLOOKUP(H111,'得点テーブル'!$B$6:$H$133,3,0))</f>
      </c>
      <c r="J111" s="41"/>
      <c r="K111" s="76">
        <f>IF(J111=0,"",VLOOKUP(J111,'得点テーブル'!$B$6:$H$133,5,0))</f>
      </c>
      <c r="L111" s="59"/>
      <c r="M111" s="76">
        <f>IF(L111=0,"",VLOOKUP(L111,'得点テーブル'!$B$6:$H$133,6,0))</f>
      </c>
      <c r="N111" s="59">
        <v>32</v>
      </c>
      <c r="O111" s="76">
        <f>IF(N111=0,"",VLOOKUP(N111,'得点テーブル'!$B$6:$H$133,7,0))</f>
        <v>20</v>
      </c>
      <c r="P111" s="37">
        <f t="shared" si="10"/>
        <v>20</v>
      </c>
    </row>
    <row r="112" spans="1:15" ht="9" customHeight="1">
      <c r="A112" s="64">
        <f t="shared" si="7"/>
      </c>
      <c r="B112" s="64">
        <f>IF(E112=0,"",IF(A112=#REF!,"T",""))</f>
      </c>
      <c r="C112" s="39"/>
      <c r="D112" s="40"/>
      <c r="E112" s="79">
        <f t="shared" si="9"/>
        <v>0</v>
      </c>
      <c r="F112" s="41"/>
      <c r="G112" s="40"/>
      <c r="H112" s="59"/>
      <c r="I112" s="207"/>
      <c r="J112" s="41"/>
      <c r="K112" s="76">
        <f>IF(J112=0,"",VLOOKUP(J112,'得点テーブル'!$B$6:$H$133,5,0))</f>
      </c>
      <c r="L112" s="59"/>
      <c r="M112" s="76">
        <f>IF(L112=0,"",VLOOKUP(L112,'得点テーブル'!$B$6:$H$133,6,0))</f>
      </c>
      <c r="N112" s="59"/>
      <c r="O112" s="76">
        <f>IF(N112=0,"",VLOOKUP(N112,'得点テーブル'!$B$6:$H$133,7,0))</f>
      </c>
    </row>
    <row r="113" spans="1:15" ht="6.75" customHeight="1">
      <c r="A113" s="329"/>
      <c r="B113" s="329"/>
      <c r="C113" s="329"/>
      <c r="D113" s="329"/>
      <c r="E113" s="329"/>
      <c r="F113" s="330"/>
      <c r="G113" s="329"/>
      <c r="H113" s="330"/>
      <c r="I113" s="329"/>
      <c r="J113" s="330"/>
      <c r="K113" s="329"/>
      <c r="L113" s="330"/>
      <c r="M113" s="329"/>
      <c r="N113" s="330"/>
      <c r="O113" s="329"/>
    </row>
    <row r="114" spans="1:14" ht="13.5" customHeight="1">
      <c r="A114" s="62" t="s">
        <v>0</v>
      </c>
      <c r="F114" s="62" t="s">
        <v>365</v>
      </c>
      <c r="J114" s="129"/>
      <c r="K114" s="274" t="str">
        <f>K51</f>
        <v>2003/3/31現在</v>
      </c>
      <c r="L114" s="275"/>
      <c r="M114" s="275"/>
      <c r="N114" s="275"/>
    </row>
    <row r="115" spans="10:11" ht="4.5" customHeight="1">
      <c r="J115" s="130"/>
      <c r="K115" s="201"/>
    </row>
    <row r="116" spans="1:15" s="375" customFormat="1" ht="13.5" customHeight="1">
      <c r="A116" s="507" t="s">
        <v>2</v>
      </c>
      <c r="B116" s="508"/>
      <c r="C116" s="511" t="s">
        <v>3</v>
      </c>
      <c r="D116" s="513" t="s">
        <v>4</v>
      </c>
      <c r="E116" s="373" t="s">
        <v>5</v>
      </c>
      <c r="F116" s="515" t="str">
        <f>F2</f>
        <v>H14マスターズ</v>
      </c>
      <c r="G116" s="516"/>
      <c r="H116" s="515" t="str">
        <f>H2</f>
        <v>H14全日予</v>
      </c>
      <c r="I116" s="516"/>
      <c r="J116" s="515" t="str">
        <f>J101</f>
        <v>H14県選手権</v>
      </c>
      <c r="K116" s="516"/>
      <c r="L116" s="374"/>
      <c r="M116" s="374"/>
      <c r="N116" s="374" t="s">
        <v>11</v>
      </c>
      <c r="O116" s="374"/>
    </row>
    <row r="117" spans="1:15" s="379" customFormat="1" ht="13.5" customHeight="1">
      <c r="A117" s="509"/>
      <c r="B117" s="510"/>
      <c r="C117" s="512"/>
      <c r="D117" s="514"/>
      <c r="E117" s="376" t="s">
        <v>12</v>
      </c>
      <c r="F117" s="377" t="s">
        <v>13</v>
      </c>
      <c r="G117" s="378" t="s">
        <v>5</v>
      </c>
      <c r="H117" s="377" t="s">
        <v>13</v>
      </c>
      <c r="I117" s="378" t="s">
        <v>5</v>
      </c>
      <c r="J117" s="377" t="s">
        <v>13</v>
      </c>
      <c r="K117" s="378" t="s">
        <v>5</v>
      </c>
      <c r="L117" s="377" t="s">
        <v>13</v>
      </c>
      <c r="M117" s="378" t="s">
        <v>5</v>
      </c>
      <c r="N117" s="377" t="s">
        <v>13</v>
      </c>
      <c r="O117" s="378" t="s">
        <v>5</v>
      </c>
    </row>
    <row r="118" spans="1:15" s="38" customFormat="1" ht="6.75" customHeight="1">
      <c r="A118" s="320"/>
      <c r="B118" s="320"/>
      <c r="C118" s="331"/>
      <c r="D118" s="332"/>
      <c r="E118" s="338"/>
      <c r="F118" s="334"/>
      <c r="G118" s="335"/>
      <c r="H118" s="336"/>
      <c r="I118" s="337"/>
      <c r="J118" s="334"/>
      <c r="K118" s="335"/>
      <c r="L118" s="336"/>
      <c r="M118" s="337"/>
      <c r="N118" s="334"/>
      <c r="O118" s="335"/>
    </row>
    <row r="119" spans="1:15" ht="13.5" customHeight="1">
      <c r="A119" s="205">
        <f>IF(E119=0,"",RANK(E119,$E$118:$E$121))</f>
        <v>1</v>
      </c>
      <c r="B119" s="205">
        <f>IF(E119=0,"",IF(A119=A118,"T",""))</f>
      </c>
      <c r="C119" s="208" t="s">
        <v>366</v>
      </c>
      <c r="D119" s="207" t="s">
        <v>367</v>
      </c>
      <c r="E119" s="194">
        <f>IF(F119="",0,G119)+IF(H119="",0,I119)+IF(J119="",0,K119)+IF(L119="",0,M119)+IF(N119="",0,O119)</f>
        <v>50</v>
      </c>
      <c r="F119" s="41"/>
      <c r="G119" s="40"/>
      <c r="H119" s="59"/>
      <c r="I119" s="207"/>
      <c r="J119" s="41"/>
      <c r="K119" s="76">
        <f>IF(J119=0,"",VLOOKUP(J119,'得点テーブル'!$B$6:$H$133,5,0))</f>
      </c>
      <c r="L119" s="59"/>
      <c r="M119" s="76">
        <f>IF(L119=0,"",VLOOKUP(L119,'得点テーブル'!$B$6:$H$133,6,0))</f>
      </c>
      <c r="N119" s="126">
        <v>8</v>
      </c>
      <c r="O119" s="76">
        <f>IF(N119=0,"",VLOOKUP(N119,'得点テーブル'!$B$6:$H$133,7,0))</f>
        <v>50</v>
      </c>
    </row>
    <row r="120" spans="1:15" ht="13.5" customHeight="1">
      <c r="A120" s="64">
        <f>IF(E120=0,"",RANK(E120,$E$118:$E$121))</f>
      </c>
      <c r="B120" s="64">
        <f>IF(E120=0,"",IF(A120=A119,"T",""))</f>
      </c>
      <c r="C120" s="126"/>
      <c r="D120" s="207"/>
      <c r="E120" s="79"/>
      <c r="F120" s="131"/>
      <c r="G120" s="206"/>
      <c r="H120" s="126"/>
      <c r="I120" s="207"/>
      <c r="J120" s="131"/>
      <c r="K120" s="200"/>
      <c r="L120" s="126"/>
      <c r="M120" s="207"/>
      <c r="N120" s="59"/>
      <c r="O120" s="76">
        <f>IF(N120=0,"",VLOOKUP(N120,'得点テーブル'!$B$6:$H$133,7,0))</f>
      </c>
    </row>
    <row r="121" spans="1:15" ht="6" customHeight="1">
      <c r="A121" s="327"/>
      <c r="B121" s="327"/>
      <c r="C121" s="327"/>
      <c r="D121" s="327"/>
      <c r="E121" s="327"/>
      <c r="F121" s="327"/>
      <c r="G121" s="327"/>
      <c r="H121" s="327"/>
      <c r="I121" s="327"/>
      <c r="J121" s="328"/>
      <c r="K121" s="327"/>
      <c r="L121" s="327"/>
      <c r="M121" s="327"/>
      <c r="N121" s="327"/>
      <c r="O121" s="327"/>
    </row>
    <row r="122" spans="1:15" ht="13.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3.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3.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3.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3.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2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3.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3.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3.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3.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3.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3.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3.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3.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3.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3.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3.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3.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3.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3.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3.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3.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3.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3.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3.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</sheetData>
  <mergeCells count="15">
    <mergeCell ref="A101:B102"/>
    <mergeCell ref="C116:C117"/>
    <mergeCell ref="D116:D117"/>
    <mergeCell ref="D101:D102"/>
    <mergeCell ref="C101:C102"/>
    <mergeCell ref="F116:G116"/>
    <mergeCell ref="H116:I116"/>
    <mergeCell ref="J116:K116"/>
    <mergeCell ref="A2:B3"/>
    <mergeCell ref="C2:C3"/>
    <mergeCell ref="D2:D3"/>
    <mergeCell ref="A53:B54"/>
    <mergeCell ref="C53:C54"/>
    <mergeCell ref="D53:D54"/>
    <mergeCell ref="A116:B117"/>
  </mergeCells>
  <printOptions/>
  <pageMargins left="0.7874015748031497" right="0.6692913385826772" top="0.5511811023622047" bottom="0.5118110236220472" header="0.35433070866141736" footer="0.35433070866141736"/>
  <pageSetup blackAndWhite="1" horizontalDpi="600" verticalDpi="600" orientation="portrait" paperSize="9" scale="95" r:id="rId1"/>
  <rowBreaks count="1" manualBreakCount="1">
    <brk id="50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1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62" customWidth="1"/>
    <col min="2" max="2" width="1.625" style="62" customWidth="1"/>
    <col min="3" max="3" width="11.625" style="62" customWidth="1"/>
    <col min="4" max="4" width="11.625" style="459" customWidth="1"/>
    <col min="5" max="5" width="5.625" style="62" customWidth="1"/>
    <col min="6" max="11" width="5.875" style="62" customWidth="1"/>
    <col min="12" max="12" width="5.875" style="119" customWidth="1"/>
    <col min="13" max="17" width="5.875" style="62" customWidth="1"/>
    <col min="18" max="18" width="9.00390625" style="37" hidden="1" customWidth="1"/>
    <col min="19" max="19" width="2.375" style="37" customWidth="1"/>
    <col min="20" max="20" width="9.00390625" style="37" customWidth="1"/>
    <col min="21" max="21" width="3.375" style="37" customWidth="1"/>
    <col min="22" max="16384" width="9.00390625" style="37" customWidth="1"/>
  </cols>
  <sheetData>
    <row r="1" spans="1:16" ht="19.5" customHeight="1">
      <c r="A1" s="51" t="s">
        <v>0</v>
      </c>
      <c r="B1" s="51"/>
      <c r="C1" s="51"/>
      <c r="D1" s="458"/>
      <c r="E1" s="51"/>
      <c r="F1" s="51" t="s">
        <v>368</v>
      </c>
      <c r="G1" s="51"/>
      <c r="H1" s="51"/>
      <c r="I1" s="51"/>
      <c r="J1" s="51"/>
      <c r="K1" s="51"/>
      <c r="M1" s="101" t="str">
        <f>'男子S'!M1</f>
        <v>2003/3/31現在</v>
      </c>
      <c r="N1" s="101"/>
      <c r="O1" s="101"/>
      <c r="P1" s="101"/>
    </row>
    <row r="2" ht="5.25" customHeight="1"/>
    <row r="3" spans="1:17" s="375" customFormat="1" ht="13.5" customHeight="1">
      <c r="A3" s="507" t="s">
        <v>2</v>
      </c>
      <c r="B3" s="508"/>
      <c r="C3" s="511" t="s">
        <v>3</v>
      </c>
      <c r="D3" s="513" t="s">
        <v>4</v>
      </c>
      <c r="E3" s="373" t="s">
        <v>5</v>
      </c>
      <c r="F3" s="374" t="str">
        <f>'男子S'!F3</f>
        <v>H14春チャレンジ</v>
      </c>
      <c r="G3" s="374"/>
      <c r="H3" s="380" t="s">
        <v>7</v>
      </c>
      <c r="I3" s="408"/>
      <c r="J3" s="374" t="s">
        <v>369</v>
      </c>
      <c r="K3" s="374"/>
      <c r="L3" s="374" t="s">
        <v>9</v>
      </c>
      <c r="M3" s="374"/>
      <c r="N3" s="374" t="s">
        <v>10</v>
      </c>
      <c r="O3" s="374"/>
      <c r="P3" s="374" t="s">
        <v>11</v>
      </c>
      <c r="Q3" s="374"/>
    </row>
    <row r="4" spans="1:17" s="379" customFormat="1" ht="13.5" customHeight="1">
      <c r="A4" s="509"/>
      <c r="B4" s="510"/>
      <c r="C4" s="512"/>
      <c r="D4" s="514"/>
      <c r="E4" s="376" t="s">
        <v>12</v>
      </c>
      <c r="F4" s="377" t="s">
        <v>13</v>
      </c>
      <c r="G4" s="378" t="s">
        <v>5</v>
      </c>
      <c r="H4" s="409" t="s">
        <v>13</v>
      </c>
      <c r="I4" s="410" t="s">
        <v>14</v>
      </c>
      <c r="J4" s="377" t="s">
        <v>13</v>
      </c>
      <c r="K4" s="378" t="s">
        <v>5</v>
      </c>
      <c r="L4" s="377" t="s">
        <v>13</v>
      </c>
      <c r="M4" s="378" t="s">
        <v>5</v>
      </c>
      <c r="N4" s="377" t="s">
        <v>13</v>
      </c>
      <c r="O4" s="378" t="s">
        <v>5</v>
      </c>
      <c r="P4" s="377" t="s">
        <v>13</v>
      </c>
      <c r="Q4" s="378" t="s">
        <v>5</v>
      </c>
    </row>
    <row r="5" spans="1:17" s="38" customFormat="1" ht="7.5" customHeight="1">
      <c r="A5" s="339"/>
      <c r="B5" s="320"/>
      <c r="C5" s="331"/>
      <c r="D5" s="460"/>
      <c r="E5" s="333"/>
      <c r="F5" s="334"/>
      <c r="G5" s="324"/>
      <c r="H5" s="340"/>
      <c r="I5" s="340"/>
      <c r="J5" s="422"/>
      <c r="K5" s="337"/>
      <c r="L5" s="334"/>
      <c r="M5" s="335"/>
      <c r="N5" s="336"/>
      <c r="O5" s="337"/>
      <c r="P5" s="334"/>
      <c r="Q5" s="335"/>
    </row>
    <row r="6" spans="1:18" ht="13.5" customHeight="1">
      <c r="A6" s="186">
        <f aca="true" t="shared" si="0" ref="A6:A69">IF(E6=0,"",RANK(E6,$E$4:$E$238))</f>
        <v>1</v>
      </c>
      <c r="B6" s="186">
        <f aca="true" t="shared" si="1" ref="B6:B69">IF(E6=0,"",IF(A6=A5,"T",""))</f>
      </c>
      <c r="C6" s="65" t="s">
        <v>17</v>
      </c>
      <c r="D6" s="461" t="s">
        <v>16</v>
      </c>
      <c r="E6" s="186">
        <f aca="true" t="shared" si="2" ref="E6:E37">IF(F6="",0,G6)+IF(H6="",0,I6)+IF(J6="",0,K6)+IF(L6="",0,M6)+IF(N6="",0,O6)+IF(P6="",0,Q6)</f>
        <v>450</v>
      </c>
      <c r="F6" s="141"/>
      <c r="G6" s="240">
        <f>IF(F6=0,"",VLOOKUP(F6,'得点テーブル'!$B$6:$H$133,2,0))</f>
      </c>
      <c r="H6" s="48"/>
      <c r="I6" s="49">
        <f>IF(H6=0,"",VLOOKUP(H6,'得点テーブル'!$B$6:$H$133,2,0))</f>
      </c>
      <c r="J6" s="60">
        <v>1</v>
      </c>
      <c r="K6" s="189">
        <f>IF(J6=0,"",VLOOKUP(J6,'得点テーブル'!$B$6:$H$258,4,0))</f>
        <v>150</v>
      </c>
      <c r="L6" s="60">
        <v>1</v>
      </c>
      <c r="M6" s="189">
        <f>IF(L6=0,"",VLOOKUP(L6,'得点テーブル'!$B$6:$H$133,5,0))</f>
        <v>200</v>
      </c>
      <c r="N6" s="59">
        <v>4</v>
      </c>
      <c r="O6" s="189">
        <f>IF(N6=0,"",VLOOKUP(N6,'得点テーブル'!$B$6:$H$133,6,0))</f>
        <v>70</v>
      </c>
      <c r="P6" s="60">
        <v>16</v>
      </c>
      <c r="Q6" s="189">
        <f>IF(P6=0,"",VLOOKUP(P6,'得点テーブル'!$B$6:$H$133,7,0))</f>
        <v>30</v>
      </c>
      <c r="R6" s="37">
        <v>126.25</v>
      </c>
    </row>
    <row r="7" spans="1:21" ht="13.5" customHeight="1">
      <c r="A7" s="186">
        <f t="shared" si="0"/>
        <v>2</v>
      </c>
      <c r="B7" s="186">
        <f t="shared" si="1"/>
      </c>
      <c r="C7" s="248" t="s">
        <v>26</v>
      </c>
      <c r="D7" s="462" t="s">
        <v>27</v>
      </c>
      <c r="E7" s="186">
        <f t="shared" si="2"/>
        <v>390</v>
      </c>
      <c r="F7" s="133"/>
      <c r="G7" s="241">
        <f>IF(F7=0,"",VLOOKUP(F7,'得点テーブル'!$B$6:$H$133,2,0))</f>
      </c>
      <c r="H7" s="48"/>
      <c r="I7" s="49">
        <f>IF(H7=0,"",VLOOKUP(H7,'得点テーブル'!$B$6:$H$133,2,0))</f>
      </c>
      <c r="J7" s="133">
        <v>2</v>
      </c>
      <c r="K7" s="189">
        <f>IF(J7=0,"",VLOOKUP(J7,'得点テーブル'!$B$6:$H$258,4,0))</f>
        <v>100</v>
      </c>
      <c r="L7" s="133">
        <v>3</v>
      </c>
      <c r="M7" s="189">
        <f>IF(L7=0,"",VLOOKUP(L7,'得点テーブル'!$B$6:$H$133,5,0))</f>
        <v>110</v>
      </c>
      <c r="N7" s="134">
        <v>1</v>
      </c>
      <c r="O7" s="189">
        <f>IF(N7=0,"",VLOOKUP(N7,'得点テーブル'!$B$6:$H$133,6,0))</f>
        <v>150</v>
      </c>
      <c r="P7" s="133">
        <v>16</v>
      </c>
      <c r="Q7" s="189">
        <f>IF(P7=0,"",VLOOKUP(P7,'得点テーブル'!$B$6:$H$133,7,0))</f>
        <v>30</v>
      </c>
      <c r="R7" s="37">
        <v>112.5</v>
      </c>
      <c r="S7" s="42"/>
      <c r="T7" s="42"/>
      <c r="U7" s="43"/>
    </row>
    <row r="8" spans="1:18" ht="13.5" customHeight="1">
      <c r="A8" s="186">
        <f t="shared" si="0"/>
        <v>3</v>
      </c>
      <c r="B8" s="186">
        <f t="shared" si="1"/>
      </c>
      <c r="C8" s="50" t="s">
        <v>15</v>
      </c>
      <c r="D8" s="461" t="s">
        <v>16</v>
      </c>
      <c r="E8" s="186">
        <f t="shared" si="2"/>
        <v>380</v>
      </c>
      <c r="F8" s="60"/>
      <c r="G8" s="242">
        <f>IF(F8=0,"",VLOOKUP(F8,'得点テーブル'!$B$6:$H$133,2,0))</f>
      </c>
      <c r="H8" s="48"/>
      <c r="I8" s="49">
        <f>IF(H8=0,"",VLOOKUP(H8,'得点テーブル'!$B$6:$H$133,2,0))</f>
      </c>
      <c r="J8" s="60">
        <v>1</v>
      </c>
      <c r="K8" s="189">
        <f>IF(J8=0,"",VLOOKUP(J8,'得点テーブル'!$B$6:$H$258,4,0))</f>
        <v>150</v>
      </c>
      <c r="L8" s="60">
        <v>1</v>
      </c>
      <c r="M8" s="189">
        <f>IF(L8=0,"",VLOOKUP(L8,'得点テーブル'!$B$6:$H$133,5,0))</f>
        <v>200</v>
      </c>
      <c r="N8" s="59"/>
      <c r="O8" s="189">
        <f>IF(N8=0,"",VLOOKUP(N8,'得点テーブル'!$B$6:$H$133,6,0))</f>
      </c>
      <c r="P8" s="60">
        <v>16</v>
      </c>
      <c r="Q8" s="189">
        <f>IF(P8=0,"",VLOOKUP(P8,'得点テーブル'!$B$6:$H$133,7,0))</f>
        <v>30</v>
      </c>
      <c r="R8" s="37">
        <v>112.5</v>
      </c>
    </row>
    <row r="9" spans="1:21" ht="13.5" customHeight="1">
      <c r="A9" s="186">
        <f t="shared" si="0"/>
        <v>4</v>
      </c>
      <c r="B9" s="186">
        <f t="shared" si="1"/>
      </c>
      <c r="C9" s="50" t="s">
        <v>18</v>
      </c>
      <c r="D9" s="461" t="s">
        <v>370</v>
      </c>
      <c r="E9" s="186">
        <f t="shared" si="2"/>
        <v>270</v>
      </c>
      <c r="F9" s="60"/>
      <c r="G9" s="242">
        <f>IF(F9=0,"",VLOOKUP(F9,'得点テーブル'!$B$6:$H$133,2,0))</f>
      </c>
      <c r="H9" s="298"/>
      <c r="I9" s="49">
        <f>IF(H9=0,"",VLOOKUP(H9,'得点テーブル'!$B$6:$H$133,2,0))</f>
      </c>
      <c r="J9" s="60">
        <v>4</v>
      </c>
      <c r="K9" s="189">
        <f>IF(J9=0,"",VLOOKUP(J9,'得点テーブル'!$B$6:$H$258,4,0))</f>
        <v>70</v>
      </c>
      <c r="L9" s="60">
        <v>2</v>
      </c>
      <c r="M9" s="189">
        <f>IF(L9=0,"",VLOOKUP(L9,'得点テーブル'!$B$6:$H$133,5,0))</f>
        <v>150</v>
      </c>
      <c r="N9" s="59"/>
      <c r="O9" s="189">
        <f>IF(N9=0,"",VLOOKUP(N9,'得点テーブル'!$B$6:$H$133,6,0))</f>
      </c>
      <c r="P9" s="60">
        <v>8</v>
      </c>
      <c r="Q9" s="189">
        <f>IF(P9=0,"",VLOOKUP(P9,'得点テーブル'!$B$6:$H$133,7,0))</f>
        <v>50</v>
      </c>
      <c r="R9" s="37">
        <v>50</v>
      </c>
      <c r="S9" s="43"/>
      <c r="T9" s="43"/>
      <c r="U9" s="43"/>
    </row>
    <row r="10" spans="1:21" ht="13.5" customHeight="1">
      <c r="A10" s="186">
        <f t="shared" si="0"/>
        <v>5</v>
      </c>
      <c r="B10" s="186">
        <f t="shared" si="1"/>
      </c>
      <c r="C10" s="44" t="s">
        <v>371</v>
      </c>
      <c r="D10" s="463" t="s">
        <v>27</v>
      </c>
      <c r="E10" s="186">
        <f t="shared" si="2"/>
        <v>250</v>
      </c>
      <c r="F10" s="60"/>
      <c r="G10" s="242">
        <f>IF(F10=0,"",VLOOKUP(F10,'得点テーブル'!$B$6:$H$133,2,0))</f>
      </c>
      <c r="H10" s="298"/>
      <c r="I10" s="49">
        <f>IF(H10=0,"",VLOOKUP(H10,'得点テーブル'!$B$6:$H$133,2,0))</f>
      </c>
      <c r="J10" s="60">
        <v>2</v>
      </c>
      <c r="K10" s="189">
        <f>IF(J10=0,"",VLOOKUP(J10,'得点テーブル'!$B$6:$H$258,4,0))</f>
        <v>100</v>
      </c>
      <c r="L10" s="27"/>
      <c r="M10" s="189">
        <f>IF(L10=0,"",VLOOKUP(L10,'得点テーブル'!$B$6:$H$133,5,0))</f>
      </c>
      <c r="N10" s="59">
        <v>1</v>
      </c>
      <c r="O10" s="189">
        <f>IF(N10=0,"",VLOOKUP(N10,'得点テーブル'!$B$6:$H$133,6,0))</f>
        <v>150</v>
      </c>
      <c r="P10" s="60"/>
      <c r="Q10" s="189">
        <f>IF(P10=0,"",VLOOKUP(P10,'得点テーブル'!$B$6:$H$133,7,0))</f>
      </c>
      <c r="R10" s="37">
        <v>200</v>
      </c>
      <c r="S10" s="42"/>
      <c r="T10" s="42"/>
      <c r="U10" s="43"/>
    </row>
    <row r="11" spans="1:21" ht="13.5" customHeight="1">
      <c r="A11" s="186">
        <f t="shared" si="0"/>
        <v>6</v>
      </c>
      <c r="B11" s="186">
        <f t="shared" si="1"/>
      </c>
      <c r="C11" s="50" t="s">
        <v>32</v>
      </c>
      <c r="D11" s="461" t="s">
        <v>370</v>
      </c>
      <c r="E11" s="186">
        <f t="shared" si="2"/>
        <v>220</v>
      </c>
      <c r="F11" s="60"/>
      <c r="G11" s="242">
        <f>IF(F11=0,"",VLOOKUP(F11,'得点テーブル'!$B$6:$H$133,2,0))</f>
      </c>
      <c r="H11" s="298"/>
      <c r="I11" s="49">
        <f>IF(H11=0,"",VLOOKUP(H11,'得点テーブル'!$B$6:$H$133,2,0))</f>
      </c>
      <c r="J11" s="60">
        <v>3</v>
      </c>
      <c r="K11" s="189">
        <f>IF(J11=0,"",VLOOKUP(J11,'得点テーブル'!$B$6:$H$258,4,0))</f>
        <v>70</v>
      </c>
      <c r="L11" s="60">
        <v>2</v>
      </c>
      <c r="M11" s="189">
        <f>IF(L11=0,"",VLOOKUP(L11,'得点テーブル'!$B$6:$H$133,5,0))</f>
        <v>150</v>
      </c>
      <c r="N11" s="59"/>
      <c r="O11" s="189">
        <f>IF(N11=0,"",VLOOKUP(N11,'得点テーブル'!$B$6:$H$133,6,0))</f>
      </c>
      <c r="P11" s="60"/>
      <c r="Q11" s="189">
        <f>IF(P11=0,"",VLOOKUP(P11,'得点テーブル'!$B$6:$H$133,7,0))</f>
      </c>
      <c r="R11" s="37">
        <v>95</v>
      </c>
      <c r="S11" s="43"/>
      <c r="T11" s="43"/>
      <c r="U11" s="43"/>
    </row>
    <row r="12" spans="1:21" ht="13.5" customHeight="1">
      <c r="A12" s="186">
        <f t="shared" si="0"/>
        <v>7</v>
      </c>
      <c r="B12" s="186">
        <f t="shared" si="1"/>
      </c>
      <c r="C12" s="44" t="s">
        <v>372</v>
      </c>
      <c r="D12" s="463" t="s">
        <v>27</v>
      </c>
      <c r="E12" s="186">
        <f t="shared" si="2"/>
        <v>170</v>
      </c>
      <c r="F12" s="60"/>
      <c r="G12" s="242">
        <f>IF(F12=0,"",VLOOKUP(F12,'得点テーブル'!$B$6:$H$133,2,0))</f>
      </c>
      <c r="H12" s="298"/>
      <c r="I12" s="49">
        <f>IF(H12=0,"",VLOOKUP(H12,'得点テーブル'!$B$6:$H$133,2,0))</f>
      </c>
      <c r="J12" s="60">
        <v>8</v>
      </c>
      <c r="K12" s="189">
        <f>IF(J12=0,"",VLOOKUP(J12,'得点テーブル'!$B$6:$H$258,4,0))</f>
        <v>40</v>
      </c>
      <c r="L12" s="27">
        <v>3</v>
      </c>
      <c r="M12" s="189">
        <f>IF(L12=0,"",VLOOKUP(L12,'得点テーブル'!$B$6:$H$133,5,0))</f>
        <v>110</v>
      </c>
      <c r="N12" s="59"/>
      <c r="O12" s="189">
        <f>IF(N12=0,"",VLOOKUP(N12,'得点テーブル'!$B$6:$H$133,6,0))</f>
      </c>
      <c r="P12" s="60">
        <v>32</v>
      </c>
      <c r="Q12" s="189">
        <f>IF(P12=0,"",VLOOKUP(P12,'得点テーブル'!$B$6:$H$133,7,0))</f>
        <v>20</v>
      </c>
      <c r="R12" s="37">
        <v>95</v>
      </c>
      <c r="S12" s="43"/>
      <c r="T12" s="43"/>
      <c r="U12" s="43"/>
    </row>
    <row r="13" spans="1:18" ht="13.5" customHeight="1">
      <c r="A13" s="186">
        <f t="shared" si="0"/>
        <v>8</v>
      </c>
      <c r="B13" s="186">
        <f t="shared" si="1"/>
      </c>
      <c r="C13" s="50" t="s">
        <v>58</v>
      </c>
      <c r="D13" s="461" t="s">
        <v>36</v>
      </c>
      <c r="E13" s="186">
        <f t="shared" si="2"/>
        <v>165</v>
      </c>
      <c r="F13" s="60"/>
      <c r="G13" s="242">
        <f>IF(F13=0,"",VLOOKUP(F13,'得点テーブル'!$B$6:$H$133,2,0))</f>
      </c>
      <c r="H13" s="298"/>
      <c r="I13" s="49">
        <f>IF(H13=0,"",VLOOKUP(H13,'得点テーブル'!$B$6:$H$133,2,0))</f>
      </c>
      <c r="J13" s="60">
        <v>8</v>
      </c>
      <c r="K13" s="189">
        <f>IF(J13=0,"",VLOOKUP(J13,'得点テーブル'!$B$6:$H$258,4,0))</f>
        <v>40</v>
      </c>
      <c r="L13" s="27">
        <v>6</v>
      </c>
      <c r="M13" s="189">
        <f>IF(L13=0,"",VLOOKUP(L13,'得点テーブル'!$B$6:$H$133,5,0))</f>
        <v>70</v>
      </c>
      <c r="N13" s="59">
        <v>8</v>
      </c>
      <c r="O13" s="189">
        <f>IF(N13=0,"",VLOOKUP(N13,'得点テーブル'!$B$6:$H$133,6,0))</f>
        <v>40</v>
      </c>
      <c r="P13" s="60">
        <v>64</v>
      </c>
      <c r="Q13" s="189">
        <f>IF(P13=0,"",VLOOKUP(P13,'得点テーブル'!$B$6:$H$133,7,0))</f>
        <v>15</v>
      </c>
      <c r="R13" s="37">
        <v>95</v>
      </c>
    </row>
    <row r="14" spans="1:18" ht="13.5" customHeight="1">
      <c r="A14" s="186">
        <f t="shared" si="0"/>
        <v>9</v>
      </c>
      <c r="B14" s="186">
        <f t="shared" si="1"/>
      </c>
      <c r="C14" s="46" t="s">
        <v>373</v>
      </c>
      <c r="D14" s="464" t="s">
        <v>42</v>
      </c>
      <c r="E14" s="186">
        <f t="shared" si="2"/>
        <v>159</v>
      </c>
      <c r="F14" s="60">
        <v>16</v>
      </c>
      <c r="G14" s="242">
        <f>IF(F14=0,"",VLOOKUP(F14,'得点テーブル'!$B$6:$H$133,2,0))</f>
        <v>6</v>
      </c>
      <c r="H14" s="298">
        <v>8</v>
      </c>
      <c r="I14" s="49">
        <f>IF(H14=0,"",VLOOKUP(H14,'得点テーブル'!$B$6:$H$133,2,0))</f>
        <v>8</v>
      </c>
      <c r="J14" s="60">
        <v>32</v>
      </c>
      <c r="K14" s="189">
        <f>IF(J14=0,"",VLOOKUP(J14,'得点テーブル'!$B$6:$H$258,4,0))</f>
        <v>15</v>
      </c>
      <c r="L14" s="27">
        <v>16</v>
      </c>
      <c r="M14" s="189">
        <f>IF(L14=0,"",VLOOKUP(L14,'得点テーブル'!$B$6:$H$133,5,0))</f>
        <v>40</v>
      </c>
      <c r="N14" s="59">
        <v>4</v>
      </c>
      <c r="O14" s="189">
        <f>IF(N14=0,"",VLOOKUP(N14,'得点テーブル'!$B$6:$H$133,6,0))</f>
        <v>70</v>
      </c>
      <c r="P14" s="60">
        <v>32</v>
      </c>
      <c r="Q14" s="189">
        <f>IF(P14=0,"",VLOOKUP(P14,'得点テーブル'!$B$6:$H$133,7,0))</f>
        <v>20</v>
      </c>
      <c r="R14" s="37">
        <v>95</v>
      </c>
    </row>
    <row r="15" spans="1:21" ht="13.5" customHeight="1">
      <c r="A15" s="186">
        <f t="shared" si="0"/>
        <v>10</v>
      </c>
      <c r="B15" s="186">
        <f t="shared" si="1"/>
      </c>
      <c r="C15" s="50" t="s">
        <v>70</v>
      </c>
      <c r="D15" s="461" t="s">
        <v>36</v>
      </c>
      <c r="E15" s="186">
        <f t="shared" si="2"/>
        <v>125</v>
      </c>
      <c r="F15" s="60"/>
      <c r="G15" s="242">
        <f>IF(F15=0,"",VLOOKUP(F15,'得点テーブル'!$B$6:$H$133,2,0))</f>
      </c>
      <c r="H15" s="298"/>
      <c r="I15" s="49">
        <f>IF(H15=0,"",VLOOKUP(H15,'得点テーブル'!$B$6:$H$133,2,0))</f>
      </c>
      <c r="J15" s="60"/>
      <c r="K15" s="189">
        <f>IF(J15=0,"",VLOOKUP(J15,'得点テーブル'!$B$6:$H$258,4,0))</f>
      </c>
      <c r="L15" s="60">
        <v>6</v>
      </c>
      <c r="M15" s="189">
        <f>IF(L15=0,"",VLOOKUP(L15,'得点テーブル'!$B$6:$H$133,5,0))</f>
        <v>70</v>
      </c>
      <c r="N15" s="59">
        <v>8</v>
      </c>
      <c r="O15" s="189">
        <f>IF(N15=0,"",VLOOKUP(N15,'得点テーブル'!$B$6:$H$133,6,0))</f>
        <v>40</v>
      </c>
      <c r="P15" s="60">
        <v>64</v>
      </c>
      <c r="Q15" s="189">
        <f>IF(P15=0,"",VLOOKUP(P15,'得点テーブル'!$B$6:$H$133,7,0))</f>
        <v>15</v>
      </c>
      <c r="R15" s="37">
        <v>180</v>
      </c>
      <c r="S15" s="191"/>
      <c r="T15" s="43"/>
      <c r="U15" s="43"/>
    </row>
    <row r="16" spans="1:21" ht="13.5" customHeight="1">
      <c r="A16" s="186">
        <f t="shared" si="0"/>
        <v>11</v>
      </c>
      <c r="B16" s="186">
        <f t="shared" si="1"/>
      </c>
      <c r="C16" s="249" t="s">
        <v>20</v>
      </c>
      <c r="D16" s="465" t="s">
        <v>21</v>
      </c>
      <c r="E16" s="186">
        <f t="shared" si="2"/>
        <v>120</v>
      </c>
      <c r="F16" s="60"/>
      <c r="G16" s="242">
        <f>IF(F16=0,"",VLOOKUP(F16,'得点テーブル'!$B$6:$H$133,2,0))</f>
      </c>
      <c r="H16" s="48"/>
      <c r="I16" s="49">
        <f>IF(H16=0,"",VLOOKUP(H16,'得点テーブル'!$B$6:$H$133,2,0))</f>
      </c>
      <c r="J16" s="60">
        <v>4</v>
      </c>
      <c r="K16" s="189">
        <f>IF(J16=0,"",VLOOKUP(J16,'得点テーブル'!$B$6:$H$258,4,0))</f>
        <v>70</v>
      </c>
      <c r="L16" s="60"/>
      <c r="M16" s="189">
        <f>IF(L16=0,"",VLOOKUP(L16,'得点テーブル'!$B$6:$H$133,5,0))</f>
      </c>
      <c r="N16" s="59"/>
      <c r="O16" s="189">
        <f>IF(N16=0,"",VLOOKUP(N16,'得点テーブル'!$B$6:$H$133,6,0))</f>
      </c>
      <c r="P16" s="60">
        <v>8</v>
      </c>
      <c r="Q16" s="189">
        <f>IF(P16=0,"",VLOOKUP(P16,'得点テーブル'!$B$6:$H$133,7,0))</f>
        <v>50</v>
      </c>
      <c r="R16" s="37">
        <v>85</v>
      </c>
      <c r="S16" s="192"/>
      <c r="T16" s="42"/>
      <c r="U16" s="43"/>
    </row>
    <row r="17" spans="1:21" ht="13.5" customHeight="1">
      <c r="A17" s="186">
        <f t="shared" si="0"/>
        <v>12</v>
      </c>
      <c r="B17" s="186">
        <f t="shared" si="1"/>
      </c>
      <c r="C17" s="135" t="s">
        <v>22</v>
      </c>
      <c r="D17" s="466" t="s">
        <v>218</v>
      </c>
      <c r="E17" s="186">
        <f t="shared" si="2"/>
        <v>115</v>
      </c>
      <c r="F17" s="60"/>
      <c r="G17" s="242">
        <f>IF(F17=0,"",VLOOKUP(F17,'得点テーブル'!$B$6:$H$133,2,0))</f>
      </c>
      <c r="H17" s="298"/>
      <c r="I17" s="49">
        <f>IF(H17=0,"",VLOOKUP(H17,'得点テーブル'!$B$6:$H$133,2,0))</f>
      </c>
      <c r="J17" s="60">
        <v>32</v>
      </c>
      <c r="K17" s="189">
        <f>IF(J17=0,"",VLOOKUP(J17,'得点テーブル'!$B$6:$H$258,4,0))</f>
        <v>15</v>
      </c>
      <c r="L17" s="60"/>
      <c r="M17" s="189">
        <f>IF(L17=0,"",VLOOKUP(L17,'得点テーブル'!$B$6:$H$133,5,0))</f>
      </c>
      <c r="N17" s="59">
        <v>2</v>
      </c>
      <c r="O17" s="189">
        <f>IF(N17=0,"",VLOOKUP(N17,'得点テーブル'!$B$6:$H$133,6,0))</f>
        <v>100</v>
      </c>
      <c r="P17" s="60"/>
      <c r="Q17" s="189">
        <f>IF(P17=0,"",VLOOKUP(P17,'得点テーブル'!$B$6:$H$133,7,0))</f>
      </c>
      <c r="R17" s="37">
        <v>150</v>
      </c>
      <c r="S17" s="191"/>
      <c r="T17" s="42"/>
      <c r="U17" s="43"/>
    </row>
    <row r="18" spans="1:19" ht="13.5" customHeight="1">
      <c r="A18" s="186">
        <f t="shared" si="0"/>
        <v>12</v>
      </c>
      <c r="B18" s="186" t="str">
        <f t="shared" si="1"/>
        <v>T</v>
      </c>
      <c r="C18" s="135" t="s">
        <v>55</v>
      </c>
      <c r="D18" s="466" t="s">
        <v>16</v>
      </c>
      <c r="E18" s="186">
        <f t="shared" si="2"/>
        <v>115</v>
      </c>
      <c r="F18" s="60"/>
      <c r="G18" s="242">
        <f>IF(F18=0,"",VLOOKUP(F18,'得点テーブル'!$B$6:$H$133,2,0))</f>
      </c>
      <c r="H18" s="298"/>
      <c r="I18" s="49">
        <f>IF(H18=0,"",VLOOKUP(H18,'得点テーブル'!$B$6:$H$133,2,0))</f>
      </c>
      <c r="J18" s="60"/>
      <c r="K18" s="189">
        <f>IF(J18=0,"",VLOOKUP(J18,'得点テーブル'!$B$6:$H$258,4,0))</f>
      </c>
      <c r="L18" s="60">
        <v>32</v>
      </c>
      <c r="M18" s="189">
        <f>IF(L18=0,"",VLOOKUP(L18,'得点テーブル'!$B$6:$H$133,5,0))</f>
        <v>30</v>
      </c>
      <c r="N18" s="59">
        <v>4</v>
      </c>
      <c r="O18" s="189">
        <f>IF(N18=0,"",VLOOKUP(N18,'得点テーブル'!$B$6:$H$133,6,0))</f>
        <v>70</v>
      </c>
      <c r="P18" s="60">
        <v>64</v>
      </c>
      <c r="Q18" s="189">
        <f>IF(P18=0,"",VLOOKUP(P18,'得点テーブル'!$B$6:$H$133,7,0))</f>
        <v>15</v>
      </c>
      <c r="R18" s="37">
        <v>46.666666666666664</v>
      </c>
      <c r="S18" s="191"/>
    </row>
    <row r="19" spans="1:19" ht="13.5" customHeight="1">
      <c r="A19" s="186">
        <f t="shared" si="0"/>
        <v>14</v>
      </c>
      <c r="B19" s="186">
        <f t="shared" si="1"/>
      </c>
      <c r="C19" s="50" t="s">
        <v>39</v>
      </c>
      <c r="D19" s="461" t="s">
        <v>31</v>
      </c>
      <c r="E19" s="186">
        <f t="shared" si="2"/>
        <v>113</v>
      </c>
      <c r="F19" s="60"/>
      <c r="G19" s="242">
        <f>IF(F19=0,"",VLOOKUP(F19,'得点テーブル'!$B$6:$H$133,2,0))</f>
      </c>
      <c r="H19" s="298">
        <v>8</v>
      </c>
      <c r="I19" s="49">
        <f>IF(H19=0,"",VLOOKUP(H19,'得点テーブル'!$B$6:$H$133,2,0))</f>
        <v>8</v>
      </c>
      <c r="J19" s="60">
        <v>32</v>
      </c>
      <c r="K19" s="189">
        <f>IF(J19=0,"",VLOOKUP(J19,'得点テーブル'!$B$6:$H$258,4,0))</f>
        <v>15</v>
      </c>
      <c r="L19" s="123"/>
      <c r="M19" s="189">
        <f>IF(L19=0,"",VLOOKUP(L19,'得点テーブル'!$B$6:$H$133,5,0))</f>
      </c>
      <c r="N19" s="59">
        <v>4</v>
      </c>
      <c r="O19" s="189">
        <f>IF(N19=0,"",VLOOKUP(N19,'得点テーブル'!$B$6:$H$133,6,0))</f>
        <v>70</v>
      </c>
      <c r="P19" s="60">
        <v>32</v>
      </c>
      <c r="Q19" s="189">
        <f>IF(P19=0,"",VLOOKUP(P19,'得点テーブル'!$B$6:$H$133,7,0))</f>
        <v>20</v>
      </c>
      <c r="R19" s="37">
        <v>32.5</v>
      </c>
      <c r="S19" s="191"/>
    </row>
    <row r="20" spans="1:19" ht="13.5" customHeight="1">
      <c r="A20" s="186">
        <f t="shared" si="0"/>
        <v>15</v>
      </c>
      <c r="B20" s="186">
        <f t="shared" si="1"/>
      </c>
      <c r="C20" s="50" t="s">
        <v>33</v>
      </c>
      <c r="D20" s="461" t="s">
        <v>34</v>
      </c>
      <c r="E20" s="186">
        <f t="shared" si="2"/>
        <v>100</v>
      </c>
      <c r="F20" s="60"/>
      <c r="G20" s="242">
        <f>IF(F20=0,"",VLOOKUP(F20,'得点テーブル'!$B$6:$H$133,2,0))</f>
      </c>
      <c r="H20" s="48"/>
      <c r="I20" s="49">
        <f>IF(H20=0,"",VLOOKUP(H20,'得点テーブル'!$B$6:$H$133,2,0))</f>
      </c>
      <c r="J20" s="60"/>
      <c r="K20" s="189">
        <f>IF(J20=0,"",VLOOKUP(J20,'得点テーブル'!$B$6:$H$258,4,0))</f>
      </c>
      <c r="L20" s="27">
        <v>4</v>
      </c>
      <c r="M20" s="189">
        <f>IF(L20=0,"",VLOOKUP(L20,'得点テーブル'!$B$6:$H$133,5,0))</f>
        <v>100</v>
      </c>
      <c r="N20" s="59"/>
      <c r="O20" s="189">
        <f>IF(N20=0,"",VLOOKUP(N20,'得点テーブル'!$B$6:$H$133,6,0))</f>
      </c>
      <c r="P20" s="60"/>
      <c r="Q20" s="189">
        <f>IF(P20=0,"",VLOOKUP(P20,'得点テーブル'!$B$6:$H$133,7,0))</f>
      </c>
      <c r="R20" s="37">
        <v>43.333333333333336</v>
      </c>
      <c r="S20" s="192"/>
    </row>
    <row r="21" spans="1:19" ht="13.5" customHeight="1">
      <c r="A21" s="186">
        <f t="shared" si="0"/>
        <v>15</v>
      </c>
      <c r="B21" s="186" t="str">
        <f t="shared" si="1"/>
        <v>T</v>
      </c>
      <c r="C21" s="50" t="s">
        <v>63</v>
      </c>
      <c r="D21" s="461" t="s">
        <v>34</v>
      </c>
      <c r="E21" s="186">
        <f t="shared" si="2"/>
        <v>100</v>
      </c>
      <c r="F21" s="60"/>
      <c r="G21" s="242">
        <f>IF(F21=0,"",VLOOKUP(F21,'得点テーブル'!$B$6:$H$133,2,0))</f>
      </c>
      <c r="H21" s="298"/>
      <c r="I21" s="49">
        <f>IF(H21=0,"",VLOOKUP(H21,'得点テーブル'!$B$6:$H$133,2,0))</f>
      </c>
      <c r="J21" s="60"/>
      <c r="K21" s="189">
        <f>IF(J21=0,"",VLOOKUP(J21,'得点テーブル'!$B$6:$H$258,4,0))</f>
      </c>
      <c r="L21" s="27">
        <v>4</v>
      </c>
      <c r="M21" s="189">
        <f>IF(L21=0,"",VLOOKUP(L21,'得点テーブル'!$B$6:$H$133,5,0))</f>
        <v>100</v>
      </c>
      <c r="N21" s="59"/>
      <c r="O21" s="189">
        <f>IF(N21=0,"",VLOOKUP(N21,'得点テーブル'!$B$6:$H$133,6,0))</f>
      </c>
      <c r="P21" s="60"/>
      <c r="Q21" s="189">
        <f>IF(P21=0,"",VLOOKUP(P21,'得点テーブル'!$B$6:$H$133,7,0))</f>
      </c>
      <c r="R21" s="37">
        <v>36.25</v>
      </c>
      <c r="S21" s="192"/>
    </row>
    <row r="22" spans="1:19" ht="13.5" customHeight="1">
      <c r="A22" s="186">
        <f t="shared" si="0"/>
        <v>15</v>
      </c>
      <c r="B22" s="186" t="str">
        <f t="shared" si="1"/>
        <v>T</v>
      </c>
      <c r="C22" s="50" t="s">
        <v>35</v>
      </c>
      <c r="D22" s="461" t="s">
        <v>36</v>
      </c>
      <c r="E22" s="186">
        <f t="shared" si="2"/>
        <v>100</v>
      </c>
      <c r="F22" s="60"/>
      <c r="G22" s="242">
        <f>IF(F22=0,"",VLOOKUP(F22,'得点テーブル'!$B$6:$H$133,2,0))</f>
      </c>
      <c r="H22" s="298"/>
      <c r="I22" s="49">
        <f>IF(H22=0,"",VLOOKUP(H22,'得点テーブル'!$B$6:$H$133,2,0))</f>
      </c>
      <c r="J22" s="60"/>
      <c r="K22" s="189">
        <f>IF(J22=0,"",VLOOKUP(J22,'得点テーブル'!$B$6:$H$258,4,0))</f>
      </c>
      <c r="L22" s="60"/>
      <c r="M22" s="189">
        <f>IF(L22=0,"",VLOOKUP(L22,'得点テーブル'!$B$6:$H$133,5,0))</f>
      </c>
      <c r="N22" s="59">
        <v>2</v>
      </c>
      <c r="O22" s="189">
        <f>IF(N22=0,"",VLOOKUP(N22,'得点テーブル'!$B$6:$H$133,6,0))</f>
        <v>100</v>
      </c>
      <c r="P22" s="60"/>
      <c r="Q22" s="189">
        <f>IF(P22=0,"",VLOOKUP(P22,'得点テーブル'!$B$6:$H$133,7,0))</f>
      </c>
      <c r="R22" s="37">
        <v>41.666666666666664</v>
      </c>
      <c r="S22" s="192"/>
    </row>
    <row r="23" spans="1:18" ht="13.5" customHeight="1">
      <c r="A23" s="186">
        <f t="shared" si="0"/>
        <v>15</v>
      </c>
      <c r="B23" s="186" t="str">
        <f t="shared" si="1"/>
        <v>T</v>
      </c>
      <c r="C23" s="50" t="s">
        <v>66</v>
      </c>
      <c r="D23" s="461" t="s">
        <v>47</v>
      </c>
      <c r="E23" s="186">
        <f t="shared" si="2"/>
        <v>100</v>
      </c>
      <c r="F23" s="60"/>
      <c r="G23" s="242">
        <f>IF(F23=0,"",VLOOKUP(F23,'得点テーブル'!$B$6:$H$133,2,0))</f>
      </c>
      <c r="H23" s="298"/>
      <c r="I23" s="49">
        <f>IF(H23=0,"",VLOOKUP(H23,'得点テーブル'!$B$6:$H$133,2,0))</f>
      </c>
      <c r="J23" s="60">
        <v>8</v>
      </c>
      <c r="K23" s="189">
        <f>IF(J23=0,"",VLOOKUP(J23,'得点テーブル'!$B$6:$H$258,4,0))</f>
        <v>40</v>
      </c>
      <c r="L23" s="60">
        <v>8</v>
      </c>
      <c r="M23" s="189">
        <f>IF(L23=0,"",VLOOKUP(L23,'得点テーブル'!$B$6:$H$133,5,0))</f>
        <v>60</v>
      </c>
      <c r="N23" s="59"/>
      <c r="O23" s="189">
        <f>IF(N23=0,"",VLOOKUP(N23,'得点テーブル'!$B$6:$H$133,6,0))</f>
      </c>
      <c r="P23" s="60"/>
      <c r="Q23" s="189">
        <f>IF(P23=0,"",VLOOKUP(P23,'得点テーブル'!$B$6:$H$133,7,0))</f>
      </c>
      <c r="R23" s="37">
        <v>36.666666666666664</v>
      </c>
    </row>
    <row r="24" spans="1:18" ht="13.5" customHeight="1">
      <c r="A24" s="186">
        <f t="shared" si="0"/>
        <v>15</v>
      </c>
      <c r="B24" s="186" t="str">
        <f t="shared" si="1"/>
        <v>T</v>
      </c>
      <c r="C24" s="50" t="s">
        <v>65</v>
      </c>
      <c r="D24" s="461" t="s">
        <v>47</v>
      </c>
      <c r="E24" s="186">
        <f t="shared" si="2"/>
        <v>100</v>
      </c>
      <c r="F24" s="60"/>
      <c r="G24" s="242">
        <f>IF(F24=0,"",VLOOKUP(F24,'得点テーブル'!$B$6:$H$133,2,0))</f>
      </c>
      <c r="H24" s="298"/>
      <c r="I24" s="49">
        <f>IF(H24=0,"",VLOOKUP(H24,'得点テーブル'!$B$6:$H$133,2,0))</f>
      </c>
      <c r="J24" s="60">
        <v>8</v>
      </c>
      <c r="K24" s="189">
        <f>IF(J24=0,"",VLOOKUP(J24,'得点テーブル'!$B$6:$H$258,4,0))</f>
        <v>40</v>
      </c>
      <c r="L24" s="60">
        <v>8</v>
      </c>
      <c r="M24" s="189">
        <f>IF(L24=0,"",VLOOKUP(L24,'得点テーブル'!$B$6:$H$133,5,0))</f>
        <v>60</v>
      </c>
      <c r="N24" s="59"/>
      <c r="O24" s="189">
        <f>IF(N24=0,"",VLOOKUP(N24,'得点テーブル'!$B$6:$H$133,6,0))</f>
      </c>
      <c r="P24" s="60"/>
      <c r="Q24" s="189">
        <f>IF(P24=0,"",VLOOKUP(P24,'得点テーブル'!$B$6:$H$133,7,0))</f>
      </c>
      <c r="R24" s="37">
        <v>55</v>
      </c>
    </row>
    <row r="25" spans="1:19" ht="13.5" customHeight="1">
      <c r="A25" s="186">
        <f t="shared" si="0"/>
        <v>20</v>
      </c>
      <c r="B25" s="186">
        <f t="shared" si="1"/>
      </c>
      <c r="C25" s="50" t="s">
        <v>304</v>
      </c>
      <c r="D25" s="461" t="s">
        <v>31</v>
      </c>
      <c r="E25" s="186">
        <f t="shared" si="2"/>
        <v>92</v>
      </c>
      <c r="F25" s="60">
        <v>8</v>
      </c>
      <c r="G25" s="242">
        <f>IF(F25=0,"",VLOOKUP(F25,'得点テーブル'!$B$6:$H$133,2,0))</f>
        <v>8</v>
      </c>
      <c r="H25" s="298">
        <v>32</v>
      </c>
      <c r="I25" s="49">
        <f>IF(H25=0,"",VLOOKUP(H25,'得点テーブル'!$B$6:$H$133,2,0))</f>
        <v>4</v>
      </c>
      <c r="J25" s="60"/>
      <c r="K25" s="189">
        <f>IF(J25=0,"",VLOOKUP(J25,'得点テーブル'!$B$6:$H$258,4,0))</f>
      </c>
      <c r="L25" s="60">
        <v>16</v>
      </c>
      <c r="M25" s="189">
        <f>IF(L25=0,"",VLOOKUP(L25,'得点テーブル'!$B$6:$H$133,5,0))</f>
        <v>40</v>
      </c>
      <c r="N25" s="59">
        <v>8</v>
      </c>
      <c r="O25" s="189">
        <f>IF(N25=0,"",VLOOKUP(N25,'得点テーブル'!$B$6:$H$133,6,0))</f>
        <v>40</v>
      </c>
      <c r="P25" s="60"/>
      <c r="Q25" s="189"/>
      <c r="R25" s="37">
        <v>35</v>
      </c>
      <c r="S25" s="191"/>
    </row>
    <row r="26" spans="1:18" ht="13.5" customHeight="1">
      <c r="A26" s="186">
        <f t="shared" si="0"/>
        <v>21</v>
      </c>
      <c r="B26" s="186">
        <f t="shared" si="1"/>
      </c>
      <c r="C26" s="50" t="s">
        <v>374</v>
      </c>
      <c r="D26" s="461" t="s">
        <v>133</v>
      </c>
      <c r="E26" s="186">
        <f t="shared" si="2"/>
        <v>90</v>
      </c>
      <c r="F26" s="60"/>
      <c r="G26" s="242">
        <f>IF(F26=0,"",VLOOKUP(F26,'得点テーブル'!$B$6:$H$133,2,0))</f>
      </c>
      <c r="H26" s="298"/>
      <c r="I26" s="49">
        <f>IF(H26=0,"",VLOOKUP(H26,'得点テーブル'!$B$6:$H$133,2,0))</f>
      </c>
      <c r="J26" s="60">
        <v>32</v>
      </c>
      <c r="K26" s="189">
        <f>IF(J26=0,"",VLOOKUP(J26,'得点テーブル'!$B$6:$H$258,4,0))</f>
        <v>15</v>
      </c>
      <c r="L26" s="60">
        <v>5</v>
      </c>
      <c r="M26" s="189">
        <f>IF(L26=0,"",VLOOKUP(L26,'得点テーブル'!$B$6:$H$133,5,0))</f>
        <v>75</v>
      </c>
      <c r="N26" s="59"/>
      <c r="O26" s="189">
        <f>IF(N26=0,"",VLOOKUP(N26,'得点テーブル'!$B$6:$H$133,6,0))</f>
      </c>
      <c r="P26" s="60"/>
      <c r="Q26" s="189">
        <f>IF(P26=0,"",VLOOKUP(P26,'得点テーブル'!$B$6:$H$133,7,0))</f>
      </c>
      <c r="R26" s="37">
        <v>36.666666666666664</v>
      </c>
    </row>
    <row r="27" spans="1:18" ht="13.5" customHeight="1">
      <c r="A27" s="186">
        <f t="shared" si="0"/>
        <v>21</v>
      </c>
      <c r="B27" s="186" t="str">
        <f t="shared" si="1"/>
        <v>T</v>
      </c>
      <c r="C27" s="50" t="s">
        <v>375</v>
      </c>
      <c r="D27" s="461" t="s">
        <v>133</v>
      </c>
      <c r="E27" s="186">
        <f t="shared" si="2"/>
        <v>90</v>
      </c>
      <c r="F27" s="60"/>
      <c r="G27" s="242">
        <f>IF(F27=0,"",VLOOKUP(F27,'得点テーブル'!$B$6:$H$133,2,0))</f>
      </c>
      <c r="H27" s="298"/>
      <c r="I27" s="49">
        <f>IF(H27=0,"",VLOOKUP(H27,'得点テーブル'!$B$6:$H$133,2,0))</f>
      </c>
      <c r="J27" s="60">
        <v>32</v>
      </c>
      <c r="K27" s="189">
        <f>IF(J27=0,"",VLOOKUP(J27,'得点テーブル'!$B$6:$H$258,4,0))</f>
        <v>15</v>
      </c>
      <c r="L27" s="60">
        <v>5</v>
      </c>
      <c r="M27" s="189">
        <f>IF(L27=0,"",VLOOKUP(L27,'得点テーブル'!$B$6:$H$133,5,0))</f>
        <v>75</v>
      </c>
      <c r="N27" s="59"/>
      <c r="O27" s="189">
        <f>IF(N27=0,"",VLOOKUP(N27,'得点テーブル'!$B$6:$H$133,6,0))</f>
      </c>
      <c r="P27" s="60"/>
      <c r="Q27" s="189">
        <f>IF(P27=0,"",VLOOKUP(P27,'得点テーブル'!$B$6:$H$133,7,0))</f>
      </c>
      <c r="R27" s="37">
        <v>38.333333333333336</v>
      </c>
    </row>
    <row r="28" spans="1:19" ht="13.5" customHeight="1">
      <c r="A28" s="186">
        <f t="shared" si="0"/>
        <v>21</v>
      </c>
      <c r="B28" s="186" t="str">
        <f t="shared" si="1"/>
        <v>T</v>
      </c>
      <c r="C28" s="44" t="s">
        <v>376</v>
      </c>
      <c r="D28" s="463" t="s">
        <v>143</v>
      </c>
      <c r="E28" s="186">
        <f t="shared" si="2"/>
        <v>90</v>
      </c>
      <c r="F28" s="60"/>
      <c r="G28" s="242">
        <f>IF(F28=0,"",VLOOKUP(F28,'得点テーブル'!$B$6:$H$133,2,0))</f>
      </c>
      <c r="H28" s="298"/>
      <c r="I28" s="49">
        <f>IF(H28=0,"",VLOOKUP(H28,'得点テーブル'!$B$6:$H$133,2,0))</f>
      </c>
      <c r="J28" s="60"/>
      <c r="K28" s="189">
        <f>IF(J28=0,"",VLOOKUP(J28,'得点テーブル'!$B$6:$H$258,4,0))</f>
      </c>
      <c r="L28" s="27"/>
      <c r="M28" s="189">
        <f>IF(L28=0,"",VLOOKUP(L28,'得点テーブル'!$B$6:$H$133,5,0))</f>
      </c>
      <c r="N28" s="59"/>
      <c r="O28" s="189">
        <f>IF(N28=0,"",VLOOKUP(N28,'得点テーブル'!$B$6:$H$133,6,0))</f>
      </c>
      <c r="P28" s="60">
        <v>4</v>
      </c>
      <c r="Q28" s="189">
        <f>IF(P28=0,"",VLOOKUP(P28,'得点テーブル'!$B$6:$H$133,7,0))</f>
        <v>90</v>
      </c>
      <c r="R28" s="37">
        <v>100</v>
      </c>
      <c r="S28" s="192"/>
    </row>
    <row r="29" spans="1:18" ht="13.5" customHeight="1">
      <c r="A29" s="186">
        <f t="shared" si="0"/>
        <v>24</v>
      </c>
      <c r="B29" s="186">
        <f t="shared" si="1"/>
      </c>
      <c r="C29" s="50" t="s">
        <v>377</v>
      </c>
      <c r="D29" s="461" t="s">
        <v>31</v>
      </c>
      <c r="E29" s="186">
        <f t="shared" si="2"/>
        <v>88</v>
      </c>
      <c r="F29" s="60">
        <v>8</v>
      </c>
      <c r="G29" s="242">
        <f>IF(F29=0,"",VLOOKUP(F29,'得点テーブル'!$B$6:$H$133,2,0))</f>
        <v>8</v>
      </c>
      <c r="H29" s="298"/>
      <c r="I29" s="49">
        <f>IF(H29=0,"",VLOOKUP(H29,'得点テーブル'!$B$6:$H$133,2,0))</f>
      </c>
      <c r="J29" s="60"/>
      <c r="K29" s="189">
        <f>IF(J29=0,"",VLOOKUP(J29,'得点テーブル'!$B$6:$H$258,4,0))</f>
      </c>
      <c r="L29" s="60">
        <v>16</v>
      </c>
      <c r="M29" s="189">
        <f>IF(L29=0,"",VLOOKUP(L29,'得点テーブル'!$B$6:$H$133,5,0))</f>
        <v>40</v>
      </c>
      <c r="N29" s="59">
        <v>8</v>
      </c>
      <c r="O29" s="189">
        <f>IF(N29=0,"",VLOOKUP(N29,'得点テーブル'!$B$6:$H$133,6,0))</f>
        <v>40</v>
      </c>
      <c r="P29" s="60"/>
      <c r="Q29" s="189"/>
      <c r="R29" s="37">
        <v>33.333333333333336</v>
      </c>
    </row>
    <row r="30" spans="1:18" ht="13.5" customHeight="1">
      <c r="A30" s="186">
        <f t="shared" si="0"/>
        <v>25</v>
      </c>
      <c r="B30" s="186">
        <f t="shared" si="1"/>
      </c>
      <c r="C30" s="50" t="s">
        <v>46</v>
      </c>
      <c r="D30" s="461" t="s">
        <v>47</v>
      </c>
      <c r="E30" s="186">
        <f t="shared" si="2"/>
        <v>85</v>
      </c>
      <c r="F30" s="60"/>
      <c r="G30" s="242">
        <f>IF(F30=0,"",VLOOKUP(F30,'得点テーブル'!$B$6:$H$133,2,0))</f>
      </c>
      <c r="H30" s="298"/>
      <c r="I30" s="49">
        <f>IF(H30=0,"",VLOOKUP(H30,'得点テーブル'!$B$6:$H$133,2,0))</f>
      </c>
      <c r="J30" s="60">
        <v>16</v>
      </c>
      <c r="K30" s="189">
        <f>IF(J30=0,"",VLOOKUP(J30,'得点テーブル'!$B$6:$H$258,4,0))</f>
        <v>25</v>
      </c>
      <c r="L30" s="123">
        <v>16</v>
      </c>
      <c r="M30" s="189">
        <f>IF(L30=0,"",VLOOKUP(L30,'得点テーブル'!$B$6:$H$133,5,0))</f>
        <v>40</v>
      </c>
      <c r="N30" s="59"/>
      <c r="O30" s="189">
        <f>IF(N30=0,"",VLOOKUP(N30,'得点テーブル'!$B$6:$H$133,6,0))</f>
      </c>
      <c r="P30" s="60">
        <v>32</v>
      </c>
      <c r="Q30" s="189">
        <f>IF(P30=0,"",VLOOKUP(P30,'得点テーブル'!$B$6:$H$133,7,0))</f>
        <v>20</v>
      </c>
      <c r="R30" s="37">
        <v>100</v>
      </c>
    </row>
    <row r="31" spans="1:18" ht="13.5" customHeight="1">
      <c r="A31" s="186">
        <f t="shared" si="0"/>
        <v>25</v>
      </c>
      <c r="B31" s="186" t="str">
        <f t="shared" si="1"/>
        <v>T</v>
      </c>
      <c r="C31" s="50" t="s">
        <v>293</v>
      </c>
      <c r="D31" s="461" t="s">
        <v>47</v>
      </c>
      <c r="E31" s="186">
        <f t="shared" si="2"/>
        <v>85</v>
      </c>
      <c r="F31" s="60"/>
      <c r="G31" s="242">
        <f>IF(F31=0,"",VLOOKUP(F31,'得点テーブル'!$B$6:$H$133,2,0))</f>
      </c>
      <c r="H31" s="298"/>
      <c r="I31" s="49">
        <f>IF(H31=0,"",VLOOKUP(H31,'得点テーブル'!$B$6:$H$133,2,0))</f>
      </c>
      <c r="J31" s="60">
        <v>16</v>
      </c>
      <c r="K31" s="189">
        <f>IF(J31=0,"",VLOOKUP(J31,'得点テーブル'!$B$6:$H$258,4,0))</f>
        <v>25</v>
      </c>
      <c r="L31" s="60">
        <v>16</v>
      </c>
      <c r="M31" s="189">
        <f>IF(L31=0,"",VLOOKUP(L31,'得点テーブル'!$B$6:$H$133,5,0))</f>
        <v>40</v>
      </c>
      <c r="N31" s="59"/>
      <c r="O31" s="189">
        <f>IF(N31=0,"",VLOOKUP(N31,'得点テーブル'!$B$6:$H$133,6,0))</f>
      </c>
      <c r="P31" s="60">
        <v>32</v>
      </c>
      <c r="Q31" s="189">
        <f>IF(P31=0,"",VLOOKUP(P31,'得点テーブル'!$B$6:$H$133,7,0))</f>
        <v>20</v>
      </c>
      <c r="R31" s="37">
        <v>100</v>
      </c>
    </row>
    <row r="32" spans="1:18" ht="13.5" customHeight="1">
      <c r="A32" s="186">
        <f t="shared" si="0"/>
        <v>27</v>
      </c>
      <c r="B32" s="186">
        <f t="shared" si="1"/>
      </c>
      <c r="C32" s="50" t="s">
        <v>41</v>
      </c>
      <c r="D32" s="461" t="s">
        <v>42</v>
      </c>
      <c r="E32" s="186">
        <f t="shared" si="2"/>
        <v>70</v>
      </c>
      <c r="F32" s="60"/>
      <c r="G32" s="242">
        <f>IF(F32=0,"",VLOOKUP(F32,'得点テーブル'!$B$6:$H$133,2,0))</f>
      </c>
      <c r="H32" s="48"/>
      <c r="I32" s="49">
        <f>IF(H32=0,"",VLOOKUP(H32,'得点テーブル'!$B$6:$H$133,2,0))</f>
      </c>
      <c r="J32" s="60">
        <v>3</v>
      </c>
      <c r="K32" s="189">
        <f>IF(J32=0,"",VLOOKUP(J32,'得点テーブル'!$B$6:$H$258,4,0))</f>
        <v>70</v>
      </c>
      <c r="L32" s="60"/>
      <c r="M32" s="189">
        <f>IF(L32=0,"",VLOOKUP(L32,'得点テーブル'!$B$6:$H$133,5,0))</f>
      </c>
      <c r="N32" s="59"/>
      <c r="O32" s="189">
        <f>IF(N32=0,"",VLOOKUP(N32,'得点テーブル'!$B$6:$H$133,6,0))</f>
      </c>
      <c r="P32" s="60"/>
      <c r="Q32" s="189">
        <f>IF(P32=0,"",VLOOKUP(P32,'得点テーブル'!$B$6:$H$133,7,0))</f>
      </c>
      <c r="R32" s="37">
        <v>31.666666666666668</v>
      </c>
    </row>
    <row r="33" spans="1:18" ht="13.5" customHeight="1">
      <c r="A33" s="186">
        <f t="shared" si="0"/>
        <v>27</v>
      </c>
      <c r="B33" s="186" t="str">
        <f t="shared" si="1"/>
        <v>T</v>
      </c>
      <c r="C33" s="50" t="s">
        <v>283</v>
      </c>
      <c r="D33" s="461" t="s">
        <v>31</v>
      </c>
      <c r="E33" s="186">
        <f t="shared" si="2"/>
        <v>70</v>
      </c>
      <c r="F33" s="60"/>
      <c r="G33" s="242">
        <f>IF(F33=0,"",VLOOKUP(F33,'得点テーブル'!$B$6:$H$133,2,0))</f>
      </c>
      <c r="H33" s="298"/>
      <c r="I33" s="49">
        <f>IF(H33=0,"",VLOOKUP(H33,'得点テーブル'!$B$6:$H$133,2,0))</f>
      </c>
      <c r="J33" s="60"/>
      <c r="K33" s="189">
        <f>IF(J33=0,"",VLOOKUP(J33,'得点テーブル'!$B$6:$H$258,4,0))</f>
      </c>
      <c r="L33" s="60">
        <v>16</v>
      </c>
      <c r="M33" s="189">
        <f>IF(L33=0,"",VLOOKUP(L33,'得点テーブル'!$B$6:$H$133,5,0))</f>
        <v>40</v>
      </c>
      <c r="N33" s="59"/>
      <c r="O33" s="189">
        <f>IF(N33=0,"",VLOOKUP(N33,'得点テーブル'!$B$6:$H$133,6,0))</f>
      </c>
      <c r="P33" s="60">
        <v>16</v>
      </c>
      <c r="Q33" s="189">
        <f>IF(P33=0,"",VLOOKUP(P33,'得点テーブル'!$B$6:$H$133,7,0))</f>
        <v>30</v>
      </c>
      <c r="R33" s="37">
        <v>42.5</v>
      </c>
    </row>
    <row r="34" spans="1:18" ht="13.5" customHeight="1">
      <c r="A34" s="186">
        <f t="shared" si="0"/>
        <v>27</v>
      </c>
      <c r="B34" s="186" t="str">
        <f t="shared" si="1"/>
        <v>T</v>
      </c>
      <c r="C34" s="50" t="s">
        <v>378</v>
      </c>
      <c r="D34" s="461" t="s">
        <v>120</v>
      </c>
      <c r="E34" s="186">
        <f t="shared" si="2"/>
        <v>70</v>
      </c>
      <c r="F34" s="60"/>
      <c r="G34" s="242">
        <f>IF(F34=0,"",VLOOKUP(F34,'得点テーブル'!$B$6:$H$133,2,0))</f>
      </c>
      <c r="H34" s="298"/>
      <c r="I34" s="49">
        <f>IF(H34=0,"",VLOOKUP(H34,'得点テーブル'!$B$6:$H$133,2,0))</f>
      </c>
      <c r="J34" s="60"/>
      <c r="K34" s="189">
        <f>IF(J34=0,"",VLOOKUP(J34,'得点テーブル'!$B$6:$H$258,4,0))</f>
      </c>
      <c r="L34" s="60">
        <v>16</v>
      </c>
      <c r="M34" s="189">
        <f>IF(L34=0,"",VLOOKUP(L34,'得点テーブル'!$B$6:$H$133,5,0))</f>
        <v>40</v>
      </c>
      <c r="N34" s="59"/>
      <c r="O34" s="189">
        <f>IF(N34=0,"",VLOOKUP(N34,'得点テーブル'!$B$6:$H$133,6,0))</f>
      </c>
      <c r="P34" s="60">
        <v>16</v>
      </c>
      <c r="Q34" s="189">
        <f>IF(P34=0,"",VLOOKUP(P34,'得点テーブル'!$B$6:$H$133,7,0))</f>
        <v>30</v>
      </c>
      <c r="R34" s="37">
        <v>28.333333333333332</v>
      </c>
    </row>
    <row r="35" spans="1:18" ht="13.5" customHeight="1">
      <c r="A35" s="186">
        <f t="shared" si="0"/>
        <v>27</v>
      </c>
      <c r="B35" s="186" t="str">
        <f t="shared" si="1"/>
        <v>T</v>
      </c>
      <c r="C35" s="50" t="s">
        <v>30</v>
      </c>
      <c r="D35" s="461" t="s">
        <v>31</v>
      </c>
      <c r="E35" s="186">
        <f t="shared" si="2"/>
        <v>70</v>
      </c>
      <c r="F35" s="60"/>
      <c r="G35" s="242">
        <f>IF(F35=0,"",VLOOKUP(F35,'得点テーブル'!$B$6:$H$133,2,0))</f>
      </c>
      <c r="H35" s="298"/>
      <c r="I35" s="49">
        <f>IF(H35=0,"",VLOOKUP(H35,'得点テーブル'!$B$6:$H$133,2,0))</f>
      </c>
      <c r="J35" s="60">
        <v>32</v>
      </c>
      <c r="K35" s="189">
        <f>IF(J35=0,"",VLOOKUP(J35,'得点テーブル'!$B$6:$H$258,4,0))</f>
        <v>15</v>
      </c>
      <c r="L35" s="60"/>
      <c r="M35" s="189">
        <f>IF(L35=0,"",VLOOKUP(L35,'得点テーブル'!$B$6:$H$133,5,0))</f>
      </c>
      <c r="N35" s="59">
        <v>8</v>
      </c>
      <c r="O35" s="189">
        <f>IF(N35=0,"",VLOOKUP(N35,'得点テーブル'!$B$6:$H$133,6,0))</f>
        <v>40</v>
      </c>
      <c r="P35" s="60">
        <v>64</v>
      </c>
      <c r="Q35" s="189">
        <f>IF(P35=0,"",VLOOKUP(P35,'得点テーブル'!$B$6:$H$133,7,0))</f>
        <v>15</v>
      </c>
      <c r="R35" s="37">
        <v>25.333333333333332</v>
      </c>
    </row>
    <row r="36" spans="1:18" ht="13.5" customHeight="1">
      <c r="A36" s="186">
        <f t="shared" si="0"/>
        <v>27</v>
      </c>
      <c r="B36" s="186" t="str">
        <f t="shared" si="1"/>
        <v>T</v>
      </c>
      <c r="C36" s="50" t="s">
        <v>379</v>
      </c>
      <c r="D36" s="461" t="s">
        <v>31</v>
      </c>
      <c r="E36" s="186">
        <f t="shared" si="2"/>
        <v>70</v>
      </c>
      <c r="F36" s="60"/>
      <c r="G36" s="242">
        <f>IF(F36=0,"",VLOOKUP(F36,'得点テーブル'!$B$6:$H$133,2,0))</f>
      </c>
      <c r="H36" s="298"/>
      <c r="I36" s="49">
        <f>IF(H36=0,"",VLOOKUP(H36,'得点テーブル'!$B$6:$H$133,2,0))</f>
      </c>
      <c r="J36" s="60">
        <v>32</v>
      </c>
      <c r="K36" s="189">
        <f>IF(J36=0,"",VLOOKUP(J36,'得点テーブル'!$B$6:$H$258,4,0))</f>
        <v>15</v>
      </c>
      <c r="L36" s="60"/>
      <c r="M36" s="189">
        <f>IF(L36=0,"",VLOOKUP(L36,'得点テーブル'!$B$6:$H$133,5,0))</f>
      </c>
      <c r="N36" s="59">
        <v>8</v>
      </c>
      <c r="O36" s="189">
        <f>IF(N36=0,"",VLOOKUP(N36,'得点テーブル'!$B$6:$H$133,6,0))</f>
        <v>40</v>
      </c>
      <c r="P36" s="60">
        <v>64</v>
      </c>
      <c r="Q36" s="189">
        <f>IF(P36=0,"",VLOOKUP(P36,'得点テーブル'!$B$6:$H$133,7,0))</f>
        <v>15</v>
      </c>
      <c r="R36" s="37">
        <v>30</v>
      </c>
    </row>
    <row r="37" spans="1:18" ht="13.5" customHeight="1">
      <c r="A37" s="186">
        <f t="shared" si="0"/>
        <v>32</v>
      </c>
      <c r="B37" s="186">
        <f t="shared" si="1"/>
      </c>
      <c r="C37" s="50" t="s">
        <v>57</v>
      </c>
      <c r="D37" s="461" t="s">
        <v>47</v>
      </c>
      <c r="E37" s="186">
        <f t="shared" si="2"/>
        <v>60</v>
      </c>
      <c r="F37" s="60"/>
      <c r="G37" s="242">
        <f>IF(F37=0,"",VLOOKUP(F37,'得点テーブル'!$B$6:$H$133,2,0))</f>
      </c>
      <c r="H37" s="298"/>
      <c r="I37" s="49">
        <f>IF(H37=0,"",VLOOKUP(H37,'得点テーブル'!$B$6:$H$133,2,0))</f>
      </c>
      <c r="J37" s="60"/>
      <c r="K37" s="189">
        <f>IF(J37=0,"",VLOOKUP(J37,'得点テーブル'!$B$6:$H$258,4,0))</f>
      </c>
      <c r="L37" s="60">
        <v>8</v>
      </c>
      <c r="M37" s="189">
        <f>IF(L37=0,"",VLOOKUP(L37,'得点テーブル'!$B$6:$H$133,5,0))</f>
        <v>60</v>
      </c>
      <c r="N37" s="59"/>
      <c r="O37" s="189">
        <f>IF(N37=0,"",VLOOKUP(N37,'得点テーブル'!$B$6:$H$133,6,0))</f>
      </c>
      <c r="P37" s="60"/>
      <c r="Q37" s="189">
        <f>IF(P37=0,"",VLOOKUP(P37,'得点テーブル'!$B$6:$H$133,7,0))</f>
      </c>
      <c r="R37" s="37">
        <v>60</v>
      </c>
    </row>
    <row r="38" spans="1:18" ht="13.5" customHeight="1">
      <c r="A38" s="186">
        <f t="shared" si="0"/>
        <v>32</v>
      </c>
      <c r="B38" s="186" t="str">
        <f t="shared" si="1"/>
        <v>T</v>
      </c>
      <c r="C38" s="50" t="s">
        <v>380</v>
      </c>
      <c r="D38" s="461" t="s">
        <v>96</v>
      </c>
      <c r="E38" s="186">
        <f aca="true" t="shared" si="3" ref="E38:E69">IF(F38="",0,G38)+IF(H38="",0,I38)+IF(J38="",0,K38)+IF(L38="",0,M38)+IF(N38="",0,O38)+IF(P38="",0,Q38)</f>
        <v>60</v>
      </c>
      <c r="F38" s="60"/>
      <c r="G38" s="242">
        <f>IF(F38=0,"",VLOOKUP(F38,'得点テーブル'!$B$6:$H$133,2,0))</f>
      </c>
      <c r="H38" s="298"/>
      <c r="I38" s="49">
        <f>IF(H38=0,"",VLOOKUP(H38,'得点テーブル'!$B$6:$H$133,2,0))</f>
      </c>
      <c r="J38" s="60"/>
      <c r="K38" s="189">
        <f>IF(J38=0,"",VLOOKUP(J38,'得点テーブル'!$B$6:$H$258,4,0))</f>
      </c>
      <c r="L38" s="60">
        <v>8</v>
      </c>
      <c r="M38" s="189">
        <f>IF(L38=0,"",VLOOKUP(L38,'得点テーブル'!$B$6:$H$133,5,0))</f>
        <v>60</v>
      </c>
      <c r="N38" s="59"/>
      <c r="O38" s="189">
        <f>IF(N38=0,"",VLOOKUP(N38,'得点テーブル'!$B$6:$H$133,6,0))</f>
      </c>
      <c r="P38" s="60"/>
      <c r="Q38" s="189">
        <f>IF(P38=0,"",VLOOKUP(P38,'得点テーブル'!$B$6:$H$133,7,0))</f>
      </c>
      <c r="R38" s="37">
        <v>30</v>
      </c>
    </row>
    <row r="39" spans="1:19" ht="13.5" customHeight="1">
      <c r="A39" s="186">
        <f t="shared" si="0"/>
        <v>32</v>
      </c>
      <c r="B39" s="186" t="str">
        <f t="shared" si="1"/>
        <v>T</v>
      </c>
      <c r="C39" s="50" t="s">
        <v>28</v>
      </c>
      <c r="D39" s="461" t="s">
        <v>29</v>
      </c>
      <c r="E39" s="186">
        <f t="shared" si="3"/>
        <v>60</v>
      </c>
      <c r="F39" s="60"/>
      <c r="G39" s="242">
        <f>IF(F39=0,"",VLOOKUP(F39,'得点テーブル'!$B$6:$H$133,2,0))</f>
      </c>
      <c r="H39" s="298"/>
      <c r="I39" s="49">
        <f>IF(H39=0,"",VLOOKUP(H39,'得点テーブル'!$B$6:$H$133,2,0))</f>
      </c>
      <c r="J39" s="60"/>
      <c r="K39" s="189">
        <f>IF(J39=0,"",VLOOKUP(J39,'得点テーブル'!$B$6:$H$258,4,0))</f>
      </c>
      <c r="L39" s="60">
        <v>16</v>
      </c>
      <c r="M39" s="189">
        <f>IF(L39=0,"",VLOOKUP(L39,'得点テーブル'!$B$6:$H$133,5,0))</f>
        <v>40</v>
      </c>
      <c r="N39" s="59"/>
      <c r="O39" s="189">
        <f>IF(N39=0,"",VLOOKUP(N39,'得点テーブル'!$B$6:$H$133,6,0))</f>
      </c>
      <c r="P39" s="60">
        <v>32</v>
      </c>
      <c r="Q39" s="189">
        <f>IF(P39=0,"",VLOOKUP(P39,'得点テーブル'!$B$6:$H$133,7,0))</f>
        <v>20</v>
      </c>
      <c r="R39" s="37">
        <v>20</v>
      </c>
      <c r="S39" s="191"/>
    </row>
    <row r="40" spans="1:18" ht="13.5" customHeight="1">
      <c r="A40" s="186">
        <f t="shared" si="0"/>
        <v>32</v>
      </c>
      <c r="B40" s="186" t="str">
        <f t="shared" si="1"/>
        <v>T</v>
      </c>
      <c r="C40" s="50" t="s">
        <v>43</v>
      </c>
      <c r="D40" s="461" t="s">
        <v>36</v>
      </c>
      <c r="E40" s="186">
        <f t="shared" si="3"/>
        <v>60</v>
      </c>
      <c r="F40" s="60"/>
      <c r="G40" s="242">
        <f>IF(F40=0,"",VLOOKUP(F40,'得点テーブル'!$B$6:$H$133,2,0))</f>
      </c>
      <c r="H40" s="298"/>
      <c r="I40" s="49">
        <f>IF(H40=0,"",VLOOKUP(H40,'得点テーブル'!$B$6:$H$133,2,0))</f>
      </c>
      <c r="J40" s="60">
        <v>8</v>
      </c>
      <c r="K40" s="189">
        <f>IF(J40=0,"",VLOOKUP(J40,'得点テーブル'!$B$6:$H$258,4,0))</f>
        <v>40</v>
      </c>
      <c r="L40" s="60"/>
      <c r="M40" s="189">
        <f>IF(L40=0,"",VLOOKUP(L40,'得点テーブル'!$B$6:$H$133,5,0))</f>
      </c>
      <c r="N40" s="59"/>
      <c r="O40" s="189">
        <f>IF(N40=0,"",VLOOKUP(N40,'得点テーブル'!$B$6:$H$133,6,0))</f>
      </c>
      <c r="P40" s="60">
        <v>32</v>
      </c>
      <c r="Q40" s="189">
        <f>IF(P40=0,"",VLOOKUP(P40,'得点テーブル'!$B$6:$H$133,7,0))</f>
        <v>20</v>
      </c>
      <c r="R40" s="37">
        <v>60</v>
      </c>
    </row>
    <row r="41" spans="1:19" ht="13.5" customHeight="1">
      <c r="A41" s="186">
        <f t="shared" si="0"/>
        <v>32</v>
      </c>
      <c r="B41" s="186" t="str">
        <f t="shared" si="1"/>
        <v>T</v>
      </c>
      <c r="C41" s="44" t="s">
        <v>381</v>
      </c>
      <c r="D41" s="463" t="s">
        <v>382</v>
      </c>
      <c r="E41" s="186">
        <f t="shared" si="3"/>
        <v>60</v>
      </c>
      <c r="F41" s="60"/>
      <c r="G41" s="242">
        <f>IF(F41=0,"",VLOOKUP(F41,'得点テーブル'!$B$6:$H$133,2,0))</f>
      </c>
      <c r="H41" s="298"/>
      <c r="I41" s="49">
        <f>IF(H41=0,"",VLOOKUP(H41,'得点テーブル'!$B$6:$H$133,2,0))</f>
      </c>
      <c r="J41" s="60"/>
      <c r="K41" s="189">
        <f>IF(J41=0,"",VLOOKUP(J41,'得点テーブル'!$B$6:$H$258,4,0))</f>
      </c>
      <c r="L41" s="27">
        <v>32</v>
      </c>
      <c r="M41" s="189">
        <f>IF(L41=0,"",VLOOKUP(L41,'得点テーブル'!$B$6:$H$133,5,0))</f>
        <v>30</v>
      </c>
      <c r="N41" s="59"/>
      <c r="O41" s="189">
        <f>IF(N41=0,"",VLOOKUP(N41,'得点テーブル'!$B$6:$H$133,6,0))</f>
      </c>
      <c r="P41" s="60">
        <v>16</v>
      </c>
      <c r="Q41" s="189">
        <f>IF(P41=0,"",VLOOKUP(P41,'得点テーブル'!$B$6:$H$133,7,0))</f>
        <v>30</v>
      </c>
      <c r="R41" s="37">
        <v>18.333333333333332</v>
      </c>
      <c r="S41" s="192"/>
    </row>
    <row r="42" spans="1:19" ht="13.5" customHeight="1">
      <c r="A42" s="186">
        <f t="shared" si="0"/>
        <v>37</v>
      </c>
      <c r="B42" s="186">
        <f t="shared" si="1"/>
      </c>
      <c r="C42" s="50" t="s">
        <v>45</v>
      </c>
      <c r="D42" s="461" t="s">
        <v>21</v>
      </c>
      <c r="E42" s="186">
        <f t="shared" si="3"/>
        <v>55</v>
      </c>
      <c r="F42" s="60"/>
      <c r="G42" s="242">
        <f>IF(F42=0,"",VLOOKUP(F42,'得点テーブル'!$B$6:$H$133,2,0))</f>
      </c>
      <c r="H42" s="298"/>
      <c r="I42" s="49">
        <f>IF(H42=0,"",VLOOKUP(H42,'得点テーブル'!$B$6:$H$133,2,0))</f>
      </c>
      <c r="J42" s="60" t="s">
        <v>383</v>
      </c>
      <c r="K42" s="189">
        <f>IF(J42=0,"",VLOOKUP(J42,'得点テーブル'!$B$6:$H$258,4,0))</f>
        <v>10</v>
      </c>
      <c r="L42" s="60">
        <v>32</v>
      </c>
      <c r="M42" s="189">
        <f>IF(L42=0,"",VLOOKUP(L42,'得点テーブル'!$B$6:$H$133,5,0))</f>
        <v>30</v>
      </c>
      <c r="N42" s="59"/>
      <c r="O42" s="189">
        <f>IF(N42=0,"",VLOOKUP(N42,'得点テーブル'!$B$6:$H$133,6,0))</f>
      </c>
      <c r="P42" s="60">
        <v>64</v>
      </c>
      <c r="Q42" s="189">
        <f>IF(P42=0,"",VLOOKUP(P42,'得点テーブル'!$B$6:$H$133,7,0))</f>
        <v>15</v>
      </c>
      <c r="R42" s="37">
        <v>20</v>
      </c>
      <c r="S42" s="192"/>
    </row>
    <row r="43" spans="1:18" ht="13.5" customHeight="1">
      <c r="A43" s="186">
        <f t="shared" si="0"/>
        <v>37</v>
      </c>
      <c r="B43" s="186" t="str">
        <f t="shared" si="1"/>
        <v>T</v>
      </c>
      <c r="C43" s="50" t="s">
        <v>51</v>
      </c>
      <c r="D43" s="461" t="s">
        <v>52</v>
      </c>
      <c r="E43" s="186">
        <f t="shared" si="3"/>
        <v>55</v>
      </c>
      <c r="F43" s="60"/>
      <c r="G43" s="242">
        <f>IF(F43=0,"",VLOOKUP(F43,'得点テーブル'!$B$6:$H$133,2,0))</f>
      </c>
      <c r="H43" s="298"/>
      <c r="I43" s="49">
        <f>IF(H43=0,"",VLOOKUP(H43,'得点テーブル'!$B$6:$H$133,2,0))</f>
      </c>
      <c r="J43" s="60">
        <v>32</v>
      </c>
      <c r="K43" s="189">
        <f>IF(J43=0,"",VLOOKUP(J43,'得点テーブル'!$B$6:$H$258,4,0))</f>
        <v>15</v>
      </c>
      <c r="L43" s="60">
        <v>16</v>
      </c>
      <c r="M43" s="189">
        <f>IF(L43=0,"",VLOOKUP(L43,'得点テーブル'!$B$6:$H$133,5,0))</f>
        <v>40</v>
      </c>
      <c r="N43" s="59"/>
      <c r="O43" s="189">
        <f>IF(N43=0,"",VLOOKUP(N43,'得点テーブル'!$B$6:$H$133,6,0))</f>
      </c>
      <c r="P43" s="60"/>
      <c r="Q43" s="189">
        <f>IF(P43=0,"",VLOOKUP(P43,'得点テーブル'!$B$6:$H$133,7,0))</f>
      </c>
      <c r="R43" s="37">
        <v>30</v>
      </c>
    </row>
    <row r="44" spans="1:18" ht="13.5" customHeight="1">
      <c r="A44" s="186">
        <f t="shared" si="0"/>
        <v>39</v>
      </c>
      <c r="B44" s="186">
        <f t="shared" si="1"/>
      </c>
      <c r="C44" s="261" t="s">
        <v>69</v>
      </c>
      <c r="D44" s="467" t="s">
        <v>29</v>
      </c>
      <c r="E44" s="186">
        <f t="shared" si="3"/>
        <v>54</v>
      </c>
      <c r="F44" s="60">
        <v>32</v>
      </c>
      <c r="G44" s="242">
        <f>IF(F44=0,"",VLOOKUP(F44,'得点テーブル'!$B$6:$H$133,2,0))</f>
        <v>4</v>
      </c>
      <c r="H44" s="298">
        <v>32</v>
      </c>
      <c r="I44" s="49">
        <f>IF(H44=0,"",VLOOKUP(H44,'得点テーブル'!$B$6:$H$133,2,0))</f>
        <v>4</v>
      </c>
      <c r="J44" s="60" t="s">
        <v>384</v>
      </c>
      <c r="K44" s="189">
        <f>IF(J44=0,"",VLOOKUP(J44,'得点テーブル'!$B$6:$H$258,4,0))</f>
        <v>1</v>
      </c>
      <c r="L44" s="60">
        <v>32</v>
      </c>
      <c r="M44" s="189">
        <f>IF(L44=0,"",VLOOKUP(L44,'得点テーブル'!$B$6:$H$133,5,0))</f>
        <v>30</v>
      </c>
      <c r="N44" s="59"/>
      <c r="O44" s="189">
        <f>IF(N44=0,"",VLOOKUP(N44,'得点テーブル'!$B$6:$H$133,6,0))</f>
      </c>
      <c r="P44" s="60">
        <v>64</v>
      </c>
      <c r="Q44" s="189">
        <f>IF(P44=0,"",VLOOKUP(P44,'得点テーブル'!$B$6:$H$133,7,0))</f>
        <v>15</v>
      </c>
      <c r="R44" s="37">
        <v>27.5</v>
      </c>
    </row>
    <row r="45" spans="1:19" ht="13.5" customHeight="1">
      <c r="A45" s="186">
        <f t="shared" si="0"/>
        <v>40</v>
      </c>
      <c r="B45" s="186">
        <f t="shared" si="1"/>
      </c>
      <c r="C45" s="50" t="s">
        <v>110</v>
      </c>
      <c r="D45" s="461" t="s">
        <v>81</v>
      </c>
      <c r="E45" s="186">
        <f t="shared" si="3"/>
        <v>51</v>
      </c>
      <c r="F45" s="60">
        <v>16</v>
      </c>
      <c r="G45" s="242">
        <f>IF(F45=0,"",VLOOKUP(F45,'得点テーブル'!$B$6:$H$133,2,0))</f>
        <v>6</v>
      </c>
      <c r="H45" s="298">
        <v>8</v>
      </c>
      <c r="I45" s="49">
        <f>IF(H45=0,"",VLOOKUP(H45,'得点テーブル'!$B$6:$H$133,2,0))</f>
        <v>8</v>
      </c>
      <c r="J45" s="60" t="s">
        <v>385</v>
      </c>
      <c r="K45" s="189">
        <f>IF(J45=0,"",VLOOKUP(J45,'得点テーブル'!$B$6:$H$258,4,0))</f>
        <v>7</v>
      </c>
      <c r="L45" s="60">
        <v>32</v>
      </c>
      <c r="M45" s="189">
        <f>IF(L45=0,"",VLOOKUP(L45,'得点テーブル'!$B$6:$H$133,5,0))</f>
        <v>30</v>
      </c>
      <c r="N45" s="59"/>
      <c r="O45" s="189">
        <f>IF(N45=0,"",VLOOKUP(N45,'得点テーブル'!$B$6:$H$133,6,0))</f>
      </c>
      <c r="P45" s="60"/>
      <c r="Q45" s="189">
        <f>IF(P45=0,"",VLOOKUP(P45,'得点テーブル'!$B$6:$H$133,7,0))</f>
      </c>
      <c r="R45" s="37">
        <v>18.666666666666668</v>
      </c>
      <c r="S45" s="191"/>
    </row>
    <row r="46" spans="1:18" ht="13.5" customHeight="1">
      <c r="A46" s="186">
        <f t="shared" si="0"/>
        <v>41</v>
      </c>
      <c r="B46" s="186">
        <f t="shared" si="1"/>
      </c>
      <c r="C46" s="46" t="s">
        <v>386</v>
      </c>
      <c r="D46" s="464" t="s">
        <v>81</v>
      </c>
      <c r="E46" s="186">
        <f t="shared" si="3"/>
        <v>50</v>
      </c>
      <c r="F46" s="60">
        <v>16</v>
      </c>
      <c r="G46" s="242">
        <f>IF(F46=0,"",VLOOKUP(F46,'得点テーブル'!$B$6:$H$133,2,0))</f>
        <v>6</v>
      </c>
      <c r="H46" s="298">
        <v>4</v>
      </c>
      <c r="I46" s="49">
        <f>IF(H46=0,"",VLOOKUP(H46,'得点テーブル'!$B$6:$H$133,2,0))</f>
        <v>12</v>
      </c>
      <c r="J46" s="60" t="s">
        <v>387</v>
      </c>
      <c r="K46" s="189">
        <f>IF(J46=0,"",VLOOKUP(J46,'得点テーブル'!$B$6:$H$258,4,0))</f>
        <v>2</v>
      </c>
      <c r="L46" s="27">
        <v>32</v>
      </c>
      <c r="M46" s="189">
        <f>IF(L46=0,"",VLOOKUP(L46,'得点テーブル'!$B$6:$H$133,5,0))</f>
        <v>30</v>
      </c>
      <c r="N46" s="59"/>
      <c r="O46" s="189">
        <f>IF(N46=0,"",VLOOKUP(N46,'得点テーブル'!$B$6:$H$133,6,0))</f>
      </c>
      <c r="P46" s="60"/>
      <c r="Q46" s="189">
        <f>IF(P46=0,"",VLOOKUP(P46,'得点テーブル'!$B$6:$H$133,7,0))</f>
      </c>
      <c r="R46" s="37">
        <v>35</v>
      </c>
    </row>
    <row r="47" spans="1:19" ht="13.5" customHeight="1">
      <c r="A47" s="186">
        <f t="shared" si="0"/>
        <v>41</v>
      </c>
      <c r="B47" s="186" t="str">
        <f t="shared" si="1"/>
        <v>T</v>
      </c>
      <c r="C47" s="44" t="s">
        <v>53</v>
      </c>
      <c r="D47" s="463" t="s">
        <v>388</v>
      </c>
      <c r="E47" s="186">
        <f t="shared" si="3"/>
        <v>50</v>
      </c>
      <c r="F47" s="60"/>
      <c r="G47" s="242">
        <f>IF(F47=0,"",VLOOKUP(F47,'得点テーブル'!$B$6:$H$133,2,0))</f>
      </c>
      <c r="H47" s="298"/>
      <c r="I47" s="49">
        <f>IF(H47=0,"",VLOOKUP(H47,'得点テーブル'!$B$6:$H$133,2,0))</f>
      </c>
      <c r="J47" s="60"/>
      <c r="K47" s="189">
        <f>IF(J47=0,"",VLOOKUP(J47,'得点テーブル'!$B$6:$H$258,4,0))</f>
      </c>
      <c r="L47" s="27">
        <v>32</v>
      </c>
      <c r="M47" s="189">
        <f>IF(L47=0,"",VLOOKUP(L47,'得点テーブル'!$B$6:$H$133,5,0))</f>
        <v>30</v>
      </c>
      <c r="N47" s="59"/>
      <c r="O47" s="189">
        <f>IF(N47=0,"",VLOOKUP(N47,'得点テーブル'!$B$6:$H$133,6,0))</f>
      </c>
      <c r="P47" s="60">
        <v>32</v>
      </c>
      <c r="Q47" s="189">
        <f>IF(P47=0,"",VLOOKUP(P47,'得点テーブル'!$B$6:$H$133,7,0))</f>
        <v>20</v>
      </c>
      <c r="R47" s="37">
        <v>27.5</v>
      </c>
      <c r="S47" s="192"/>
    </row>
    <row r="48" spans="1:19" ht="13.5" customHeight="1">
      <c r="A48" s="186">
        <f t="shared" si="0"/>
        <v>43</v>
      </c>
      <c r="B48" s="186">
        <f t="shared" si="1"/>
      </c>
      <c r="C48" s="50" t="s">
        <v>389</v>
      </c>
      <c r="D48" s="461" t="s">
        <v>390</v>
      </c>
      <c r="E48" s="186">
        <f t="shared" si="3"/>
        <v>49</v>
      </c>
      <c r="F48" s="60">
        <v>32</v>
      </c>
      <c r="G48" s="242">
        <f>IF(F48=0,"",VLOOKUP(F48,'得点テーブル'!$B$6:$H$133,2,0))</f>
        <v>4</v>
      </c>
      <c r="H48" s="298"/>
      <c r="I48" s="49">
        <f>IF(H48=0,"",VLOOKUP(H48,'得点テーブル'!$B$6:$H$133,2,0))</f>
      </c>
      <c r="J48" s="60"/>
      <c r="K48" s="189">
        <f>IF(J48=0,"",VLOOKUP(J48,'得点テーブル'!$B$6:$H$258,4,0))</f>
      </c>
      <c r="L48" s="60">
        <v>32</v>
      </c>
      <c r="M48" s="189">
        <f>IF(L48=0,"",VLOOKUP(L48,'得点テーブル'!$B$6:$H$133,5,0))</f>
        <v>30</v>
      </c>
      <c r="N48" s="59"/>
      <c r="O48" s="189">
        <f>IF(N48=0,"",VLOOKUP(N48,'得点テーブル'!$B$6:$H$133,6,0))</f>
      </c>
      <c r="P48" s="60">
        <v>64</v>
      </c>
      <c r="Q48" s="189">
        <f>IF(P48=0,"",VLOOKUP(P48,'得点テーブル'!$B$6:$H$133,7,0))</f>
        <v>15</v>
      </c>
      <c r="R48" s="37">
        <v>25</v>
      </c>
      <c r="S48" s="191"/>
    </row>
    <row r="49" spans="1:19" ht="13.5" customHeight="1">
      <c r="A49" s="186">
        <f t="shared" si="0"/>
        <v>44</v>
      </c>
      <c r="B49" s="186">
        <f t="shared" si="1"/>
      </c>
      <c r="C49" s="50" t="s">
        <v>83</v>
      </c>
      <c r="D49" s="461" t="s">
        <v>62</v>
      </c>
      <c r="E49" s="186">
        <f t="shared" si="3"/>
        <v>48</v>
      </c>
      <c r="F49" s="60">
        <v>32</v>
      </c>
      <c r="G49" s="242">
        <f>IF(F49=0,"",VLOOKUP(F49,'得点テーブル'!$B$6:$H$133,2,0))</f>
        <v>4</v>
      </c>
      <c r="H49" s="298">
        <v>32</v>
      </c>
      <c r="I49" s="49">
        <f>IF(H49=0,"",VLOOKUP(H49,'得点テーブル'!$B$6:$H$133,2,0))</f>
        <v>4</v>
      </c>
      <c r="J49" s="60"/>
      <c r="K49" s="189">
        <f>IF(J49=0,"",VLOOKUP(J49,'得点テーブル'!$B$6:$H$258,4,0))</f>
      </c>
      <c r="L49" s="60">
        <v>16</v>
      </c>
      <c r="M49" s="189">
        <f>IF(L49=0,"",VLOOKUP(L49,'得点テーブル'!$B$6:$H$133,5,0))</f>
        <v>40</v>
      </c>
      <c r="N49" s="59"/>
      <c r="O49" s="189">
        <f>IF(N49=0,"",VLOOKUP(N49,'得点テーブル'!$B$6:$H$133,6,0))</f>
      </c>
      <c r="P49" s="60"/>
      <c r="Q49" s="189">
        <f>IF(P49=0,"",VLOOKUP(P49,'得点テーブル'!$B$6:$H$133,7,0))</f>
      </c>
      <c r="R49" s="37">
        <v>25</v>
      </c>
      <c r="S49" s="191"/>
    </row>
    <row r="50" spans="1:19" ht="13.5" customHeight="1">
      <c r="A50" s="186">
        <f t="shared" si="0"/>
        <v>44</v>
      </c>
      <c r="B50" s="186" t="str">
        <f t="shared" si="1"/>
        <v>T</v>
      </c>
      <c r="C50" s="46" t="s">
        <v>391</v>
      </c>
      <c r="D50" s="464" t="s">
        <v>62</v>
      </c>
      <c r="E50" s="186">
        <f t="shared" si="3"/>
        <v>48</v>
      </c>
      <c r="F50" s="60">
        <v>32</v>
      </c>
      <c r="G50" s="242">
        <f>IF(F50=0,"",VLOOKUP(F50,'得点テーブル'!$B$6:$H$133,2,0))</f>
        <v>4</v>
      </c>
      <c r="H50" s="298">
        <v>32</v>
      </c>
      <c r="I50" s="49">
        <f>IF(H50=0,"",VLOOKUP(H50,'得点テーブル'!$B$6:$H$133,2,0))</f>
        <v>4</v>
      </c>
      <c r="J50" s="60"/>
      <c r="K50" s="189">
        <f>IF(J50=0,"",VLOOKUP(J50,'得点テーブル'!$B$6:$H$258,4,0))</f>
      </c>
      <c r="L50" s="27">
        <v>16</v>
      </c>
      <c r="M50" s="189">
        <f>IF(L50=0,"",VLOOKUP(L50,'得点テーブル'!$B$6:$H$133,5,0))</f>
        <v>40</v>
      </c>
      <c r="N50" s="59"/>
      <c r="O50" s="189">
        <f>IF(N50=0,"",VLOOKUP(N50,'得点テーブル'!$B$6:$H$133,6,0))</f>
      </c>
      <c r="P50" s="60"/>
      <c r="Q50" s="189">
        <f>IF(P50=0,"",VLOOKUP(P50,'得点テーブル'!$B$6:$H$133,7,0))</f>
      </c>
      <c r="R50" s="37">
        <v>50</v>
      </c>
      <c r="S50" s="191"/>
    </row>
    <row r="51" spans="1:18" ht="13.5" customHeight="1">
      <c r="A51" s="186">
        <f t="shared" si="0"/>
        <v>46</v>
      </c>
      <c r="B51" s="186">
        <f t="shared" si="1"/>
      </c>
      <c r="C51" s="135" t="s">
        <v>392</v>
      </c>
      <c r="D51" s="466" t="s">
        <v>47</v>
      </c>
      <c r="E51" s="186">
        <f t="shared" si="3"/>
        <v>47</v>
      </c>
      <c r="F51" s="60">
        <v>16</v>
      </c>
      <c r="G51" s="242">
        <f>IF(F51=0,"",VLOOKUP(F51,'得点テーブル'!$B$6:$H$133,2,0))</f>
        <v>6</v>
      </c>
      <c r="H51" s="298"/>
      <c r="I51" s="49">
        <f>IF(H51=0,"",VLOOKUP(H51,'得点テーブル'!$B$6:$H$133,2,0))</f>
      </c>
      <c r="J51" s="60" t="s">
        <v>384</v>
      </c>
      <c r="K51" s="189">
        <f>IF(J51=0,"",VLOOKUP(J51,'得点テーブル'!$B$6:$H$258,4,0))</f>
        <v>1</v>
      </c>
      <c r="L51" s="60">
        <v>64</v>
      </c>
      <c r="M51" s="189">
        <f>IF(L51=0,"",VLOOKUP(L51,'得点テーブル'!$B$6:$H$133,5,0))</f>
        <v>20</v>
      </c>
      <c r="N51" s="59"/>
      <c r="O51" s="189">
        <f>IF(N51=0,"",VLOOKUP(N51,'得点テーブル'!$B$6:$H$133,6,0))</f>
      </c>
      <c r="P51" s="60">
        <v>32</v>
      </c>
      <c r="Q51" s="189">
        <f>IF(P51=0,"",VLOOKUP(P51,'得点テーブル'!$B$6:$H$133,7,0))</f>
        <v>20</v>
      </c>
      <c r="R51" s="37">
        <v>50</v>
      </c>
    </row>
    <row r="52" spans="1:19" ht="13.5" customHeight="1">
      <c r="A52" s="186">
        <f t="shared" si="0"/>
        <v>47</v>
      </c>
      <c r="B52" s="186">
        <f t="shared" si="1"/>
      </c>
      <c r="C52" s="44" t="s">
        <v>393</v>
      </c>
      <c r="D52" s="463" t="s">
        <v>29</v>
      </c>
      <c r="E52" s="186">
        <f t="shared" si="3"/>
        <v>46</v>
      </c>
      <c r="F52" s="60">
        <v>16</v>
      </c>
      <c r="G52" s="242">
        <f>IF(F52=0,"",VLOOKUP(F52,'得点テーブル'!$B$6:$H$133,2,0))</f>
        <v>6</v>
      </c>
      <c r="H52" s="298">
        <v>32</v>
      </c>
      <c r="I52" s="49">
        <f>IF(H52=0,"",VLOOKUP(H52,'得点テーブル'!$B$6:$H$133,2,0))</f>
        <v>4</v>
      </c>
      <c r="J52" s="60" t="s">
        <v>384</v>
      </c>
      <c r="K52" s="189">
        <f>IF(J52=0,"",VLOOKUP(J52,'得点テーブル'!$B$6:$H$258,4,0))</f>
        <v>1</v>
      </c>
      <c r="L52" s="27">
        <v>64</v>
      </c>
      <c r="M52" s="189">
        <f>IF(L52=0,"",VLOOKUP(L52,'得点テーブル'!$B$6:$H$133,5,0))</f>
        <v>20</v>
      </c>
      <c r="N52" s="59"/>
      <c r="O52" s="189">
        <f>IF(N52=0,"",VLOOKUP(N52,'得点テーブル'!$B$6:$H$133,6,0))</f>
      </c>
      <c r="P52" s="60">
        <v>64</v>
      </c>
      <c r="Q52" s="189">
        <f>IF(P52=0,"",VLOOKUP(P52,'得点テーブル'!$B$6:$H$133,7,0))</f>
        <v>15</v>
      </c>
      <c r="R52" s="37">
        <v>50</v>
      </c>
      <c r="S52" s="192"/>
    </row>
    <row r="53" spans="1:18" ht="13.5" customHeight="1">
      <c r="A53" s="186">
        <f t="shared" si="0"/>
        <v>48</v>
      </c>
      <c r="B53" s="186">
        <f t="shared" si="1"/>
      </c>
      <c r="C53" s="50" t="s">
        <v>100</v>
      </c>
      <c r="D53" s="461" t="s">
        <v>47</v>
      </c>
      <c r="E53" s="186">
        <f t="shared" si="3"/>
        <v>45</v>
      </c>
      <c r="F53" s="60"/>
      <c r="G53" s="242">
        <f>IF(F53=0,"",VLOOKUP(F53,'得点テーブル'!$B$6:$H$133,2,0))</f>
      </c>
      <c r="H53" s="298"/>
      <c r="I53" s="49">
        <f>IF(H53=0,"",VLOOKUP(H53,'得点テーブル'!$B$6:$H$133,2,0))</f>
      </c>
      <c r="J53" s="60">
        <v>32</v>
      </c>
      <c r="K53" s="189">
        <f>IF(J53=0,"",VLOOKUP(J53,'得点テーブル'!$B$6:$H$258,4,0))</f>
        <v>15</v>
      </c>
      <c r="L53" s="60">
        <v>32</v>
      </c>
      <c r="M53" s="189">
        <f>IF(L53=0,"",VLOOKUP(L53,'得点テーブル'!$B$6:$H$133,5,0))</f>
        <v>30</v>
      </c>
      <c r="N53" s="59"/>
      <c r="O53" s="189">
        <f>IF(N53=0,"",VLOOKUP(N53,'得点テーブル'!$B$6:$H$133,6,0))</f>
      </c>
      <c r="P53" s="60"/>
      <c r="Q53" s="189">
        <f>IF(P53=0,"",VLOOKUP(P53,'得点テーブル'!$B$6:$H$133,7,0))</f>
      </c>
      <c r="R53" s="37">
        <v>16.333333333333332</v>
      </c>
    </row>
    <row r="54" spans="1:19" ht="13.5" customHeight="1">
      <c r="A54" s="186">
        <f t="shared" si="0"/>
        <v>48</v>
      </c>
      <c r="B54" s="186" t="str">
        <f t="shared" si="1"/>
        <v>T</v>
      </c>
      <c r="C54" s="50" t="s">
        <v>394</v>
      </c>
      <c r="D54" s="461" t="s">
        <v>47</v>
      </c>
      <c r="E54" s="186">
        <f t="shared" si="3"/>
        <v>45</v>
      </c>
      <c r="F54" s="60"/>
      <c r="G54" s="242">
        <f>IF(F54=0,"",VLOOKUP(F54,'得点テーブル'!$B$6:$H$133,2,0))</f>
      </c>
      <c r="H54" s="298"/>
      <c r="I54" s="49">
        <f>IF(H54=0,"",VLOOKUP(H54,'得点テーブル'!$B$6:$H$133,2,0))</f>
      </c>
      <c r="J54" s="60">
        <v>32</v>
      </c>
      <c r="K54" s="189">
        <f>IF(J54=0,"",VLOOKUP(J54,'得点テーブル'!$B$6:$H$258,4,0))</f>
        <v>15</v>
      </c>
      <c r="L54" s="60">
        <v>32</v>
      </c>
      <c r="M54" s="189">
        <f>IF(L54=0,"",VLOOKUP(L54,'得点テーブル'!$B$6:$H$133,5,0))</f>
        <v>30</v>
      </c>
      <c r="N54" s="59"/>
      <c r="O54" s="189">
        <f>IF(N54=0,"",VLOOKUP(N54,'得点テーブル'!$B$6:$H$133,6,0))</f>
      </c>
      <c r="P54" s="60"/>
      <c r="Q54" s="189">
        <f>IF(P54=0,"",VLOOKUP(P54,'得点テーブル'!$B$6:$H$133,7,0))</f>
      </c>
      <c r="R54" s="37">
        <v>40</v>
      </c>
      <c r="S54" s="192"/>
    </row>
    <row r="55" spans="1:18" ht="13.5" customHeight="1">
      <c r="A55" s="186">
        <f t="shared" si="0"/>
        <v>48</v>
      </c>
      <c r="B55" s="186" t="str">
        <f t="shared" si="1"/>
        <v>T</v>
      </c>
      <c r="C55" s="46" t="s">
        <v>185</v>
      </c>
      <c r="D55" s="464" t="s">
        <v>25</v>
      </c>
      <c r="E55" s="186">
        <f t="shared" si="3"/>
        <v>45</v>
      </c>
      <c r="F55" s="60"/>
      <c r="G55" s="242">
        <f>IF(F55=0,"",VLOOKUP(F55,'得点テーブル'!$B$6:$H$133,2,0))</f>
      </c>
      <c r="H55" s="298"/>
      <c r="I55" s="49">
        <f>IF(H55=0,"",VLOOKUP(H55,'得点テーブル'!$B$6:$H$133,2,0))</f>
      </c>
      <c r="J55" s="60"/>
      <c r="K55" s="189">
        <f>IF(J55=0,"",VLOOKUP(J55,'得点テーブル'!$B$6:$H$258,4,0))</f>
      </c>
      <c r="L55" s="27">
        <v>32</v>
      </c>
      <c r="M55" s="189">
        <f>IF(L55=0,"",VLOOKUP(L55,'得点テーブル'!$B$6:$H$133,5,0))</f>
        <v>30</v>
      </c>
      <c r="N55" s="59"/>
      <c r="O55" s="189">
        <f>IF(N55=0,"",VLOOKUP(N55,'得点テーブル'!$B$6:$H$133,6,0))</f>
      </c>
      <c r="P55" s="60">
        <v>64</v>
      </c>
      <c r="Q55" s="189">
        <f>IF(P55=0,"",VLOOKUP(P55,'得点テーブル'!$B$6:$H$133,7,0))</f>
        <v>15</v>
      </c>
      <c r="R55" s="37">
        <v>22.5</v>
      </c>
    </row>
    <row r="56" spans="1:18" s="62" customFormat="1" ht="13.5" customHeight="1">
      <c r="A56" s="186">
        <f t="shared" si="0"/>
        <v>51</v>
      </c>
      <c r="B56" s="186">
        <f t="shared" si="1"/>
      </c>
      <c r="C56" s="50" t="s">
        <v>395</v>
      </c>
      <c r="D56" s="466" t="s">
        <v>29</v>
      </c>
      <c r="E56" s="186">
        <f t="shared" si="3"/>
        <v>41</v>
      </c>
      <c r="F56" s="60"/>
      <c r="G56" s="242">
        <f>IF(F56=0,"",VLOOKUP(F56,'得点テーブル'!$B$6:$H$133,2,0))</f>
      </c>
      <c r="H56" s="298">
        <v>16</v>
      </c>
      <c r="I56" s="49">
        <f>IF(H56=0,"",VLOOKUP(H56,'得点テーブル'!$B$6:$H$133,2,0))</f>
        <v>6</v>
      </c>
      <c r="J56" s="60">
        <v>32</v>
      </c>
      <c r="K56" s="189">
        <f>IF(J56=0,"",VLOOKUP(J56,'得点テーブル'!$B$6:$H$258,4,0))</f>
        <v>15</v>
      </c>
      <c r="L56" s="60">
        <v>64</v>
      </c>
      <c r="M56" s="189">
        <f>IF(L56=0,"",VLOOKUP(L56,'得点テーブル'!$B$6:$H$133,5,0))</f>
        <v>20</v>
      </c>
      <c r="N56" s="59"/>
      <c r="O56" s="189">
        <f>IF(N56=0,"",VLOOKUP(N56,'得点テーブル'!$B$6:$H$133,6,0))</f>
      </c>
      <c r="P56" s="60"/>
      <c r="Q56" s="189">
        <f>IF(P56=0,"",VLOOKUP(P56,'得点テーブル'!$B$6:$H$133,7,0))</f>
      </c>
      <c r="R56" s="62">
        <v>22.5</v>
      </c>
    </row>
    <row r="57" spans="1:18" ht="13.5" customHeight="1">
      <c r="A57" s="186">
        <f t="shared" si="0"/>
        <v>52</v>
      </c>
      <c r="B57" s="186">
        <f t="shared" si="1"/>
      </c>
      <c r="C57" s="50" t="s">
        <v>82</v>
      </c>
      <c r="D57" s="461" t="s">
        <v>25</v>
      </c>
      <c r="E57" s="186">
        <f t="shared" si="3"/>
        <v>40</v>
      </c>
      <c r="F57" s="60"/>
      <c r="G57" s="242">
        <f>IF(F57=0,"",VLOOKUP(F57,'得点テーブル'!$B$6:$H$133,2,0))</f>
      </c>
      <c r="H57" s="298"/>
      <c r="I57" s="49">
        <f>IF(H57=0,"",VLOOKUP(H57,'得点テーブル'!$B$6:$H$133,2,0))</f>
      </c>
      <c r="J57" s="60">
        <v>8</v>
      </c>
      <c r="K57" s="189">
        <f>IF(J57=0,"",VLOOKUP(J57,'得点テーブル'!$B$6:$H$258,4,0))</f>
        <v>40</v>
      </c>
      <c r="L57" s="60"/>
      <c r="M57" s="189">
        <f>IF(L57=0,"",VLOOKUP(L57,'得点テーブル'!$B$6:$H$133,5,0))</f>
      </c>
      <c r="N57" s="59"/>
      <c r="O57" s="189">
        <f>IF(N57=0,"",VLOOKUP(N57,'得点テーブル'!$B$6:$H$133,6,0))</f>
      </c>
      <c r="P57" s="60"/>
      <c r="Q57" s="189">
        <f>IF(P57=0,"",VLOOKUP(P57,'得点テーブル'!$B$6:$H$133,7,0))</f>
      </c>
      <c r="R57" s="37">
        <v>22.5</v>
      </c>
    </row>
    <row r="58" spans="1:19" ht="13.5" customHeight="1">
      <c r="A58" s="186">
        <f t="shared" si="0"/>
        <v>52</v>
      </c>
      <c r="B58" s="186" t="str">
        <f t="shared" si="1"/>
        <v>T</v>
      </c>
      <c r="C58" s="50" t="s">
        <v>396</v>
      </c>
      <c r="D58" s="461" t="s">
        <v>52</v>
      </c>
      <c r="E58" s="186">
        <f t="shared" si="3"/>
        <v>40</v>
      </c>
      <c r="F58" s="60"/>
      <c r="G58" s="242">
        <f>IF(F58=0,"",VLOOKUP(F58,'得点テーブル'!$B$6:$H$133,2,0))</f>
      </c>
      <c r="H58" s="298"/>
      <c r="I58" s="49">
        <f>IF(H58=0,"",VLOOKUP(H58,'得点テーブル'!$B$6:$H$133,2,0))</f>
      </c>
      <c r="J58" s="60"/>
      <c r="K58" s="189">
        <f>IF(J58=0,"",VLOOKUP(J58,'得点テーブル'!$B$6:$H$258,4,0))</f>
      </c>
      <c r="L58" s="60">
        <v>16</v>
      </c>
      <c r="M58" s="189">
        <f>IF(L58=0,"",VLOOKUP(L58,'得点テーブル'!$B$6:$H$133,5,0))</f>
        <v>40</v>
      </c>
      <c r="N58" s="59"/>
      <c r="O58" s="189">
        <f>IF(N58=0,"",VLOOKUP(N58,'得点テーブル'!$B$6:$H$133,6,0))</f>
      </c>
      <c r="P58" s="60"/>
      <c r="Q58" s="189">
        <f>IF(P58=0,"",VLOOKUP(P58,'得点テーブル'!$B$6:$H$133,7,0))</f>
      </c>
      <c r="R58" s="37">
        <v>22.5</v>
      </c>
      <c r="S58" s="191"/>
    </row>
    <row r="59" spans="1:18" ht="13.5" customHeight="1">
      <c r="A59" s="186">
        <f t="shared" si="0"/>
        <v>52</v>
      </c>
      <c r="B59" s="186" t="str">
        <f t="shared" si="1"/>
        <v>T</v>
      </c>
      <c r="C59" s="50" t="s">
        <v>64</v>
      </c>
      <c r="D59" s="461" t="s">
        <v>47</v>
      </c>
      <c r="E59" s="186">
        <f t="shared" si="3"/>
        <v>40</v>
      </c>
      <c r="F59" s="60"/>
      <c r="G59" s="242">
        <f>IF(F59=0,"",VLOOKUP(F59,'得点テーブル'!$B$6:$H$133,2,0))</f>
      </c>
      <c r="H59" s="298"/>
      <c r="I59" s="49">
        <f>IF(H59=0,"",VLOOKUP(H59,'得点テーブル'!$B$6:$H$133,2,0))</f>
      </c>
      <c r="J59" s="60">
        <v>8</v>
      </c>
      <c r="K59" s="189">
        <f>IF(J59=0,"",VLOOKUP(J59,'得点テーブル'!$B$6:$H$258,4,0))</f>
        <v>40</v>
      </c>
      <c r="L59" s="60"/>
      <c r="M59" s="189">
        <f>IF(L59=0,"",VLOOKUP(L59,'得点テーブル'!$B$6:$H$133,5,0))</f>
      </c>
      <c r="N59" s="59"/>
      <c r="O59" s="189">
        <f>IF(N59=0,"",VLOOKUP(N59,'得点テーブル'!$B$6:$H$133,6,0))</f>
      </c>
      <c r="P59" s="60"/>
      <c r="Q59" s="189">
        <f>IF(P59=0,"",VLOOKUP(P59,'得点テーブル'!$B$6:$H$133,7,0))</f>
      </c>
      <c r="R59" s="37">
        <v>22.5</v>
      </c>
    </row>
    <row r="60" spans="1:18" ht="13.5" customHeight="1">
      <c r="A60" s="186">
        <f t="shared" si="0"/>
        <v>52</v>
      </c>
      <c r="B60" s="186" t="str">
        <f t="shared" si="1"/>
        <v>T</v>
      </c>
      <c r="C60" s="50" t="s">
        <v>24</v>
      </c>
      <c r="D60" s="461" t="s">
        <v>25</v>
      </c>
      <c r="E60" s="186">
        <f t="shared" si="3"/>
        <v>40</v>
      </c>
      <c r="F60" s="60"/>
      <c r="G60" s="242">
        <f>IF(F60=0,"",VLOOKUP(F60,'得点テーブル'!$B$6:$H$133,2,0))</f>
      </c>
      <c r="H60" s="298"/>
      <c r="I60" s="49">
        <f>IF(H60=0,"",VLOOKUP(H60,'得点テーブル'!$B$6:$H$133,2,0))</f>
      </c>
      <c r="J60" s="60">
        <v>8</v>
      </c>
      <c r="K60" s="189">
        <f>IF(J60=0,"",VLOOKUP(J60,'得点テーブル'!$B$6:$H$258,4,0))</f>
        <v>40</v>
      </c>
      <c r="L60" s="60"/>
      <c r="M60" s="189">
        <f>IF(L60=0,"",VLOOKUP(L60,'得点テーブル'!$B$6:$H$133,5,0))</f>
      </c>
      <c r="N60" s="59"/>
      <c r="O60" s="189">
        <f>IF(N60=0,"",VLOOKUP(N60,'得点テーブル'!$B$6:$H$133,6,0))</f>
      </c>
      <c r="P60" s="60"/>
      <c r="Q60" s="189">
        <f>IF(P60=0,"",VLOOKUP(P60,'得点テーブル'!$B$6:$H$133,7,0))</f>
      </c>
      <c r="R60" s="37">
        <v>16.333333333333332</v>
      </c>
    </row>
    <row r="61" spans="1:18" ht="13.5" customHeight="1">
      <c r="A61" s="186">
        <f t="shared" si="0"/>
        <v>52</v>
      </c>
      <c r="B61" s="186" t="str">
        <f t="shared" si="1"/>
        <v>T</v>
      </c>
      <c r="C61" s="44" t="s">
        <v>397</v>
      </c>
      <c r="D61" s="463" t="s">
        <v>89</v>
      </c>
      <c r="E61" s="186">
        <f t="shared" si="3"/>
        <v>40</v>
      </c>
      <c r="F61" s="60"/>
      <c r="G61" s="242">
        <f>IF(F61=0,"",VLOOKUP(F61,'得点テーブル'!$B$6:$H$133,2,0))</f>
      </c>
      <c r="H61" s="298"/>
      <c r="I61" s="49">
        <f>IF(H61=0,"",VLOOKUP(H61,'得点テーブル'!$B$6:$H$133,2,0))</f>
      </c>
      <c r="J61" s="60"/>
      <c r="K61" s="189">
        <f>IF(J61=0,"",VLOOKUP(J61,'得点テーブル'!$B$6:$H$258,4,0))</f>
      </c>
      <c r="L61" s="27">
        <v>16</v>
      </c>
      <c r="M61" s="189">
        <f>IF(L61=0,"",VLOOKUP(L61,'得点テーブル'!$B$6:$H$133,5,0))</f>
        <v>40</v>
      </c>
      <c r="N61" s="59"/>
      <c r="O61" s="189">
        <f>IF(N61=0,"",VLOOKUP(N61,'得点テーブル'!$B$6:$H$133,6,0))</f>
      </c>
      <c r="P61" s="60"/>
      <c r="Q61" s="189">
        <f>IF(P61=0,"",VLOOKUP(P61,'得点テーブル'!$B$6:$H$133,7,0))</f>
      </c>
      <c r="R61" s="37">
        <v>40</v>
      </c>
    </row>
    <row r="62" spans="1:18" ht="13.5" customHeight="1">
      <c r="A62" s="186">
        <f t="shared" si="0"/>
        <v>52</v>
      </c>
      <c r="B62" s="186" t="str">
        <f t="shared" si="1"/>
        <v>T</v>
      </c>
      <c r="C62" s="46" t="s">
        <v>398</v>
      </c>
      <c r="D62" s="464" t="s">
        <v>399</v>
      </c>
      <c r="E62" s="186">
        <f t="shared" si="3"/>
        <v>40</v>
      </c>
      <c r="F62" s="60"/>
      <c r="G62" s="242">
        <f>IF(F62=0,"",VLOOKUP(F62,'得点テーブル'!$B$6:$H$133,2,0))</f>
      </c>
      <c r="H62" s="298"/>
      <c r="I62" s="49">
        <f>IF(H62=0,"",VLOOKUP(H62,'得点テーブル'!$B$6:$H$133,2,0))</f>
      </c>
      <c r="J62" s="60"/>
      <c r="K62" s="189">
        <f>IF(J62=0,"",VLOOKUP(J62,'得点テーブル'!$B$6:$H$258,4,0))</f>
      </c>
      <c r="L62" s="27">
        <v>16</v>
      </c>
      <c r="M62" s="189">
        <f>IF(L62=0,"",VLOOKUP(L62,'得点テーブル'!$B$6:$H$133,5,0))</f>
        <v>40</v>
      </c>
      <c r="N62" s="59"/>
      <c r="O62" s="189">
        <f>IF(N62=0,"",VLOOKUP(N62,'得点テーブル'!$B$6:$H$133,6,0))</f>
      </c>
      <c r="P62" s="60"/>
      <c r="Q62" s="189">
        <f>IF(P62=0,"",VLOOKUP(P62,'得点テーブル'!$B$6:$H$133,7,0))</f>
      </c>
      <c r="R62" s="37">
        <v>40</v>
      </c>
    </row>
    <row r="63" spans="1:18" ht="13.5" customHeight="1">
      <c r="A63" s="186">
        <f t="shared" si="0"/>
        <v>58</v>
      </c>
      <c r="B63" s="186">
        <f t="shared" si="1"/>
      </c>
      <c r="C63" s="44" t="s">
        <v>400</v>
      </c>
      <c r="D63" s="463" t="s">
        <v>29</v>
      </c>
      <c r="E63" s="186">
        <f t="shared" si="3"/>
        <v>39</v>
      </c>
      <c r="F63" s="60">
        <v>32</v>
      </c>
      <c r="G63" s="242">
        <f>IF(F63=0,"",VLOOKUP(F63,'得点テーブル'!$B$6:$H$133,2,0))</f>
        <v>4</v>
      </c>
      <c r="H63" s="298"/>
      <c r="I63" s="49">
        <f>IF(H63=0,"",VLOOKUP(H63,'得点テーブル'!$B$6:$H$133,2,0))</f>
      </c>
      <c r="J63" s="60"/>
      <c r="K63" s="189">
        <f>IF(J63=0,"",VLOOKUP(J63,'得点テーブル'!$B$6:$H$258,4,0))</f>
      </c>
      <c r="L63" s="27">
        <v>64</v>
      </c>
      <c r="M63" s="189">
        <f>IF(L63=0,"",VLOOKUP(L63,'得点テーブル'!$B$6:$H$133,5,0))</f>
        <v>20</v>
      </c>
      <c r="N63" s="59"/>
      <c r="O63" s="189">
        <f>IF(N63=0,"",VLOOKUP(N63,'得点テーブル'!$B$6:$H$133,6,0))</f>
      </c>
      <c r="P63" s="60">
        <v>64</v>
      </c>
      <c r="Q63" s="189">
        <f>IF(P63=0,"",VLOOKUP(P63,'得点テーブル'!$B$6:$H$133,7,0))</f>
        <v>15</v>
      </c>
      <c r="R63" s="37">
        <v>40</v>
      </c>
    </row>
    <row r="64" spans="1:18" ht="13.5" customHeight="1">
      <c r="A64" s="186">
        <f t="shared" si="0"/>
        <v>58</v>
      </c>
      <c r="B64" s="186" t="str">
        <f t="shared" si="1"/>
        <v>T</v>
      </c>
      <c r="C64" s="50" t="s">
        <v>401</v>
      </c>
      <c r="D64" s="461" t="s">
        <v>136</v>
      </c>
      <c r="E64" s="186">
        <f t="shared" si="3"/>
        <v>39</v>
      </c>
      <c r="F64" s="60">
        <v>32</v>
      </c>
      <c r="G64" s="242">
        <f>IF(F64=0,"",VLOOKUP(F64,'得点テーブル'!$B$6:$H$133,2,0))</f>
        <v>4</v>
      </c>
      <c r="H64" s="298"/>
      <c r="I64" s="49">
        <f>IF(H64=0,"",VLOOKUP(H64,'得点テーブル'!$B$6:$H$133,2,0))</f>
      </c>
      <c r="J64" s="60"/>
      <c r="K64" s="189">
        <f>IF(J64=0,"",VLOOKUP(J64,'得点テーブル'!$B$6:$H$258,4,0))</f>
      </c>
      <c r="L64" s="60">
        <v>64</v>
      </c>
      <c r="M64" s="189">
        <f>IF(L64=0,"",VLOOKUP(L64,'得点テーブル'!$B$6:$H$133,5,0))</f>
        <v>20</v>
      </c>
      <c r="N64" s="59"/>
      <c r="O64" s="189">
        <f>IF(N64=0,"",VLOOKUP(N64,'得点テーブル'!$B$6:$H$133,6,0))</f>
      </c>
      <c r="P64" s="60">
        <v>64</v>
      </c>
      <c r="Q64" s="189">
        <f>IF(P64=0,"",VLOOKUP(P64,'得点テーブル'!$B$6:$H$133,7,0))</f>
        <v>15</v>
      </c>
      <c r="R64" s="37">
        <v>40</v>
      </c>
    </row>
    <row r="65" spans="1:18" ht="13.5" customHeight="1">
      <c r="A65" s="186">
        <f t="shared" si="0"/>
        <v>60</v>
      </c>
      <c r="B65" s="186">
        <f t="shared" si="1"/>
      </c>
      <c r="C65" s="50" t="s">
        <v>364</v>
      </c>
      <c r="D65" s="461" t="s">
        <v>228</v>
      </c>
      <c r="E65" s="186">
        <f t="shared" si="3"/>
        <v>38</v>
      </c>
      <c r="F65" s="60">
        <v>4</v>
      </c>
      <c r="G65" s="242">
        <f>IF(F65=0,"",VLOOKUP(F65,'得点テーブル'!$B$6:$H$133,2,0))</f>
        <v>12</v>
      </c>
      <c r="H65" s="298">
        <v>1</v>
      </c>
      <c r="I65" s="49">
        <f>IF(H65=0,"",VLOOKUP(H65,'得点テーブル'!$B$6:$H$133,2,0))</f>
        <v>25</v>
      </c>
      <c r="J65" s="60" t="s">
        <v>384</v>
      </c>
      <c r="K65" s="189">
        <f>IF(J65=0,"",VLOOKUP(J65,'得点テーブル'!$B$6:$H$258,4,0))</f>
        <v>1</v>
      </c>
      <c r="L65" s="60"/>
      <c r="M65" s="189">
        <f>IF(L65=0,"",VLOOKUP(L65,'得点テーブル'!$B$6:$H$133,5,0))</f>
      </c>
      <c r="N65" s="59"/>
      <c r="O65" s="189"/>
      <c r="P65" s="60"/>
      <c r="Q65" s="189"/>
      <c r="R65" s="37">
        <v>40</v>
      </c>
    </row>
    <row r="66" spans="1:18" ht="13.5" customHeight="1">
      <c r="A66" s="186">
        <f t="shared" si="0"/>
        <v>60</v>
      </c>
      <c r="B66" s="186" t="str">
        <f t="shared" si="1"/>
        <v>T</v>
      </c>
      <c r="C66" s="50" t="s">
        <v>402</v>
      </c>
      <c r="D66" s="461" t="s">
        <v>390</v>
      </c>
      <c r="E66" s="186">
        <f t="shared" si="3"/>
        <v>38</v>
      </c>
      <c r="F66" s="60">
        <v>8</v>
      </c>
      <c r="G66" s="242">
        <f>IF(F66=0,"",VLOOKUP(F66,'得点テーブル'!$B$6:$H$133,2,0))</f>
        <v>8</v>
      </c>
      <c r="H66" s="298"/>
      <c r="I66" s="49">
        <f>IF(H66=0,"",VLOOKUP(H66,'得点テーブル'!$B$6:$H$133,2,0))</f>
      </c>
      <c r="J66" s="60"/>
      <c r="K66" s="189">
        <f>IF(J66=0,"",VLOOKUP(J66,'得点テーブル'!$B$6:$H$258,4,0))</f>
      </c>
      <c r="L66" s="60">
        <v>32</v>
      </c>
      <c r="M66" s="189">
        <f>IF(L66=0,"",VLOOKUP(L66,'得点テーブル'!$B$6:$H$133,5,0))</f>
        <v>30</v>
      </c>
      <c r="N66" s="59"/>
      <c r="O66" s="189">
        <f>IF(N66=0,"",VLOOKUP(N66,'得点テーブル'!$B$6:$H$133,6,0))</f>
      </c>
      <c r="P66" s="60"/>
      <c r="Q66" s="189"/>
      <c r="R66" s="37">
        <v>40</v>
      </c>
    </row>
    <row r="67" spans="1:18" ht="13.5" customHeight="1">
      <c r="A67" s="186">
        <f t="shared" si="0"/>
        <v>62</v>
      </c>
      <c r="B67" s="186">
        <f t="shared" si="1"/>
      </c>
      <c r="C67" s="46" t="s">
        <v>403</v>
      </c>
      <c r="D67" s="464" t="s">
        <v>145</v>
      </c>
      <c r="E67" s="186">
        <f t="shared" si="3"/>
        <v>37</v>
      </c>
      <c r="F67" s="60">
        <v>4</v>
      </c>
      <c r="G67" s="242">
        <f>IF(F67=0,"",VLOOKUP(F67,'得点テーブル'!$B$6:$H$133,2,0))</f>
        <v>12</v>
      </c>
      <c r="H67" s="298">
        <v>8</v>
      </c>
      <c r="I67" s="49">
        <f>IF(H67=0,"",VLOOKUP(H67,'得点テーブル'!$B$6:$H$133,2,0))</f>
        <v>8</v>
      </c>
      <c r="J67" s="60" t="s">
        <v>387</v>
      </c>
      <c r="K67" s="189">
        <f>IF(J67=0,"",VLOOKUP(J67,'得点テーブル'!$B$6:$H$258,4,0))</f>
        <v>2</v>
      </c>
      <c r="L67" s="27"/>
      <c r="M67" s="189">
        <f>IF(L67=0,"",VLOOKUP(L67,'得点テーブル'!$B$6:$H$133,5,0))</f>
      </c>
      <c r="N67" s="59"/>
      <c r="O67" s="189">
        <f>IF(N67=0,"",VLOOKUP(N67,'得点テーブル'!$B$6:$H$133,6,0))</f>
      </c>
      <c r="P67" s="60">
        <v>64</v>
      </c>
      <c r="Q67" s="189">
        <f>IF(P67=0,"",VLOOKUP(P67,'得点テーブル'!$B$6:$H$133,7,0))</f>
        <v>15</v>
      </c>
      <c r="R67" s="37">
        <v>40</v>
      </c>
    </row>
    <row r="68" spans="1:18" ht="13.5" customHeight="1">
      <c r="A68" s="186">
        <f t="shared" si="0"/>
        <v>62</v>
      </c>
      <c r="B68" s="186" t="str">
        <f t="shared" si="1"/>
        <v>T</v>
      </c>
      <c r="C68" s="50" t="s">
        <v>404</v>
      </c>
      <c r="D68" s="461" t="s">
        <v>120</v>
      </c>
      <c r="E68" s="186">
        <f t="shared" si="3"/>
        <v>37</v>
      </c>
      <c r="F68" s="60">
        <v>4</v>
      </c>
      <c r="G68" s="242">
        <f>IF(F68=0,"",VLOOKUP(F68,'得点テーブル'!$B$6:$H$133,2,0))</f>
        <v>12</v>
      </c>
      <c r="H68" s="298">
        <v>8</v>
      </c>
      <c r="I68" s="49">
        <f>IF(H68=0,"",VLOOKUP(H68,'得点テーブル'!$B$6:$H$133,2,0))</f>
        <v>8</v>
      </c>
      <c r="J68" s="60" t="s">
        <v>387</v>
      </c>
      <c r="K68" s="189">
        <f>IF(J68=0,"",VLOOKUP(J68,'得点テーブル'!$B$6:$H$258,4,0))</f>
        <v>2</v>
      </c>
      <c r="L68" s="60"/>
      <c r="M68" s="189">
        <f>IF(L68=0,"",VLOOKUP(L68,'得点テーブル'!$B$6:$H$133,5,0))</f>
      </c>
      <c r="N68" s="59"/>
      <c r="O68" s="189">
        <f>IF(N68=0,"",VLOOKUP(N68,'得点テーブル'!$B$6:$H$133,6,0))</f>
      </c>
      <c r="P68" s="60">
        <v>64</v>
      </c>
      <c r="Q68" s="189">
        <f>IF(P68=0,"",VLOOKUP(P68,'得点テーブル'!$B$6:$H$133,7,0))</f>
        <v>15</v>
      </c>
      <c r="R68" s="37">
        <v>20</v>
      </c>
    </row>
    <row r="69" spans="1:18" ht="13.5" customHeight="1">
      <c r="A69" s="186">
        <f t="shared" si="0"/>
        <v>62</v>
      </c>
      <c r="B69" s="186" t="str">
        <f t="shared" si="1"/>
        <v>T</v>
      </c>
      <c r="C69" s="50" t="s">
        <v>405</v>
      </c>
      <c r="D69" s="461" t="s">
        <v>91</v>
      </c>
      <c r="E69" s="186">
        <f t="shared" si="3"/>
        <v>37</v>
      </c>
      <c r="F69" s="60">
        <v>4</v>
      </c>
      <c r="G69" s="242">
        <f>IF(F69=0,"",VLOOKUP(F69,'得点テーブル'!$B$6:$H$133,2,0))</f>
        <v>12</v>
      </c>
      <c r="H69" s="298">
        <v>1</v>
      </c>
      <c r="I69" s="49">
        <f>IF(H69=0,"",VLOOKUP(H69,'得点テーブル'!$B$6:$H$133,2,0))</f>
        <v>25</v>
      </c>
      <c r="J69" s="60"/>
      <c r="K69" s="189">
        <f>IF(J69=0,"",VLOOKUP(J69,'得点テーブル'!$B$6:$H$258,4,0))</f>
      </c>
      <c r="L69" s="60"/>
      <c r="M69" s="189">
        <f>IF(L69=0,"",VLOOKUP(L69,'得点テーブル'!$B$6:$H$133,5,0))</f>
      </c>
      <c r="N69" s="59"/>
      <c r="O69" s="189"/>
      <c r="P69" s="60"/>
      <c r="Q69" s="189"/>
      <c r="R69" s="37">
        <v>40</v>
      </c>
    </row>
    <row r="70" spans="1:18" ht="13.5" customHeight="1">
      <c r="A70" s="186">
        <f aca="true" t="shared" si="4" ref="A70:A133">IF(E70=0,"",RANK(E70,$E$4:$E$238))</f>
        <v>65</v>
      </c>
      <c r="B70" s="186">
        <f aca="true" t="shared" si="5" ref="B70:B133">IF(E70=0,"",IF(A70=A69,"T",""))</f>
      </c>
      <c r="C70" s="135" t="s">
        <v>104</v>
      </c>
      <c r="D70" s="466" t="s">
        <v>29</v>
      </c>
      <c r="E70" s="186">
        <f aca="true" t="shared" si="6" ref="E70:E101">IF(F70="",0,G70)+IF(H70="",0,I70)+IF(J70="",0,K70)+IF(L70="",0,M70)+IF(N70="",0,O70)+IF(P70="",0,Q70)</f>
        <v>35</v>
      </c>
      <c r="F70" s="65"/>
      <c r="G70" s="242">
        <f>IF(F70=0,"",VLOOKUP(F70,'得点テーブル'!$B$6:$H$133,2,0))</f>
      </c>
      <c r="H70" s="298"/>
      <c r="I70" s="49">
        <f>IF(H70=0,"",VLOOKUP(H70,'得点テーブル'!$B$6:$H$133,2,0))</f>
      </c>
      <c r="J70" s="65"/>
      <c r="K70" s="189">
        <f>IF(J70=0,"",VLOOKUP(J70,'得点テーブル'!$B$6:$H$258,4,0))</f>
      </c>
      <c r="L70" s="137">
        <v>64</v>
      </c>
      <c r="M70" s="189">
        <f>IF(L70=0,"",VLOOKUP(L70,'得点テーブル'!$B$6:$H$133,5,0))</f>
        <v>20</v>
      </c>
      <c r="N70" s="50"/>
      <c r="O70" s="189">
        <f>IF(N70=0,"",VLOOKUP(N70,'得点テーブル'!$B$6:$H$133,6,0))</f>
      </c>
      <c r="P70" s="60">
        <v>64</v>
      </c>
      <c r="Q70" s="189">
        <f>IF(P70=0,"",VLOOKUP(P70,'得点テーブル'!$B$6:$H$133,7,0))</f>
        <v>15</v>
      </c>
      <c r="R70" s="37">
        <v>20</v>
      </c>
    </row>
    <row r="71" spans="1:18" ht="13.5" customHeight="1">
      <c r="A71" s="186">
        <f t="shared" si="4"/>
        <v>65</v>
      </c>
      <c r="B71" s="186" t="str">
        <f t="shared" si="5"/>
        <v>T</v>
      </c>
      <c r="C71" s="50" t="s">
        <v>406</v>
      </c>
      <c r="D71" s="461" t="s">
        <v>16</v>
      </c>
      <c r="E71" s="186">
        <f t="shared" si="6"/>
        <v>35</v>
      </c>
      <c r="F71" s="60"/>
      <c r="G71" s="242"/>
      <c r="H71" s="298"/>
      <c r="I71" s="49"/>
      <c r="J71" s="60"/>
      <c r="K71" s="189"/>
      <c r="L71" s="60">
        <v>64</v>
      </c>
      <c r="M71" s="189">
        <f>IF(L71=0,"",VLOOKUP(L71,'得点テーブル'!$B$6:$H$133,5,0))</f>
        <v>20</v>
      </c>
      <c r="N71" s="59"/>
      <c r="O71" s="189">
        <f>IF(N71=0,"",VLOOKUP(N71,'得点テーブル'!$B$6:$H$133,6,0))</f>
      </c>
      <c r="P71" s="60">
        <v>64</v>
      </c>
      <c r="Q71" s="189">
        <f>IF(P71=0,"",VLOOKUP(P71,'得点テーブル'!$B$6:$H$133,7,0))</f>
        <v>15</v>
      </c>
      <c r="R71" s="37">
        <v>40</v>
      </c>
    </row>
    <row r="72" spans="1:18" ht="13.5" customHeight="1">
      <c r="A72" s="186">
        <f t="shared" si="4"/>
        <v>67</v>
      </c>
      <c r="B72" s="186">
        <f t="shared" si="5"/>
      </c>
      <c r="C72" s="46" t="s">
        <v>407</v>
      </c>
      <c r="D72" s="464" t="s">
        <v>29</v>
      </c>
      <c r="E72" s="186">
        <f t="shared" si="6"/>
        <v>34</v>
      </c>
      <c r="F72" s="60">
        <v>32</v>
      </c>
      <c r="G72" s="242">
        <f>IF(F72=0,"",VLOOKUP(F72,'得点テーブル'!$B$6:$H$133,2,0))</f>
        <v>4</v>
      </c>
      <c r="H72" s="298"/>
      <c r="I72" s="49">
        <f>IF(H72=0,"",VLOOKUP(H72,'得点テーブル'!$B$6:$H$133,2,0))</f>
      </c>
      <c r="J72" s="60"/>
      <c r="K72" s="189">
        <f>IF(J72=0,"",VLOOKUP(J72,'得点テーブル'!$B$6:$H$258,4,0))</f>
      </c>
      <c r="L72" s="27">
        <v>32</v>
      </c>
      <c r="M72" s="189">
        <f>IF(L72=0,"",VLOOKUP(L72,'得点テーブル'!$B$6:$H$133,5,0))</f>
        <v>30</v>
      </c>
      <c r="N72" s="59"/>
      <c r="O72" s="189">
        <f>IF(N72=0,"",VLOOKUP(N72,'得点テーブル'!$B$6:$H$133,6,0))</f>
      </c>
      <c r="P72" s="60"/>
      <c r="Q72" s="189">
        <f>IF(P72=0,"",VLOOKUP(P72,'得点テーブル'!$B$6:$H$133,7,0))</f>
      </c>
      <c r="R72" s="37">
        <v>40</v>
      </c>
    </row>
    <row r="73" spans="1:18" ht="13.5" customHeight="1">
      <c r="A73" s="186">
        <f t="shared" si="4"/>
        <v>68</v>
      </c>
      <c r="B73" s="186">
        <f t="shared" si="5"/>
      </c>
      <c r="C73" s="50" t="s">
        <v>243</v>
      </c>
      <c r="D73" s="461" t="s">
        <v>244</v>
      </c>
      <c r="E73" s="186">
        <f t="shared" si="6"/>
        <v>32</v>
      </c>
      <c r="F73" s="60">
        <v>16</v>
      </c>
      <c r="G73" s="242">
        <f>IF(F73=0,"",VLOOKUP(F73,'得点テーブル'!$B$6:$H$133,2,0))</f>
        <v>6</v>
      </c>
      <c r="H73" s="298">
        <v>32</v>
      </c>
      <c r="I73" s="49">
        <f>IF(H73=0,"",VLOOKUP(H73,'得点テーブル'!$B$6:$H$133,2,0))</f>
        <v>4</v>
      </c>
      <c r="J73" s="60" t="s">
        <v>387</v>
      </c>
      <c r="K73" s="189">
        <f>IF(J73=0,"",VLOOKUP(J73,'得点テーブル'!$B$6:$H$258,4,0))</f>
        <v>2</v>
      </c>
      <c r="L73" s="60">
        <v>64</v>
      </c>
      <c r="M73" s="189">
        <f>IF(L73=0,"",VLOOKUP(L73,'得点テーブル'!$B$6:$H$133,5,0))</f>
        <v>20</v>
      </c>
      <c r="N73" s="59"/>
      <c r="O73" s="189">
        <f>IF(N73=0,"",VLOOKUP(N73,'得点テーブル'!$B$6:$H$133,6,0))</f>
      </c>
      <c r="P73" s="60"/>
      <c r="Q73" s="189">
        <f>IF(P73=0,"",VLOOKUP(P73,'得点テーブル'!$B$6:$H$133,7,0))</f>
      </c>
      <c r="R73" s="37">
        <v>40</v>
      </c>
    </row>
    <row r="74" spans="1:18" ht="13.5" customHeight="1">
      <c r="A74" s="186">
        <f t="shared" si="4"/>
        <v>69</v>
      </c>
      <c r="B74" s="186">
        <f t="shared" si="5"/>
      </c>
      <c r="C74" s="50" t="s">
        <v>408</v>
      </c>
      <c r="D74" s="461" t="s">
        <v>382</v>
      </c>
      <c r="E74" s="186">
        <f t="shared" si="6"/>
        <v>30</v>
      </c>
      <c r="F74" s="60"/>
      <c r="G74" s="242">
        <f>IF(F74=0,"",VLOOKUP(F74,'得点テーブル'!$B$6:$H$133,2,0))</f>
      </c>
      <c r="H74" s="298"/>
      <c r="I74" s="49">
        <f>IF(H74=0,"",VLOOKUP(H74,'得点テーブル'!$B$6:$H$133,2,0))</f>
      </c>
      <c r="J74" s="60"/>
      <c r="K74" s="189">
        <f>IF(J74=0,"",VLOOKUP(J74,'得点テーブル'!$B$6:$H$258,4,0))</f>
      </c>
      <c r="L74" s="60">
        <v>32</v>
      </c>
      <c r="M74" s="189">
        <f>IF(L74=0,"",VLOOKUP(L74,'得点テーブル'!$B$6:$H$133,5,0))</f>
        <v>30</v>
      </c>
      <c r="N74" s="59"/>
      <c r="O74" s="189">
        <f>IF(N74=0,"",VLOOKUP(N74,'得点テーブル'!$B$6:$H$133,6,0))</f>
      </c>
      <c r="P74" s="60"/>
      <c r="Q74" s="189">
        <f>IF(P74=0,"",VLOOKUP(P74,'得点テーブル'!$B$6:$H$133,7,0))</f>
      </c>
      <c r="R74" s="37">
        <v>40</v>
      </c>
    </row>
    <row r="75" spans="1:18" ht="13.5" customHeight="1">
      <c r="A75" s="186">
        <f t="shared" si="4"/>
        <v>69</v>
      </c>
      <c r="B75" s="186" t="str">
        <f t="shared" si="5"/>
        <v>T</v>
      </c>
      <c r="C75" s="50" t="s">
        <v>409</v>
      </c>
      <c r="D75" s="461" t="s">
        <v>38</v>
      </c>
      <c r="E75" s="186">
        <f t="shared" si="6"/>
        <v>30</v>
      </c>
      <c r="F75" s="60"/>
      <c r="G75" s="242">
        <f>IF(F75=0,"",VLOOKUP(F75,'得点テーブル'!$B$6:$H$133,2,0))</f>
      </c>
      <c r="H75" s="298"/>
      <c r="I75" s="49">
        <f>IF(H75=0,"",VLOOKUP(H75,'得点テーブル'!$B$6:$H$133,2,0))</f>
      </c>
      <c r="J75" s="60"/>
      <c r="K75" s="189">
        <f>IF(J75=0,"",VLOOKUP(J75,'得点テーブル'!$B$6:$H$258,4,0))</f>
      </c>
      <c r="L75" s="60">
        <v>32</v>
      </c>
      <c r="M75" s="189">
        <f>IF(L75=0,"",VLOOKUP(L75,'得点テーブル'!$B$6:$H$133,5,0))</f>
        <v>30</v>
      </c>
      <c r="N75" s="59"/>
      <c r="O75" s="189">
        <f>IF(N75=0,"",VLOOKUP(N75,'得点テーブル'!$B$6:$H$133,6,0))</f>
      </c>
      <c r="P75" s="60"/>
      <c r="Q75" s="189">
        <f>IF(P75=0,"",VLOOKUP(P75,'得点テーブル'!$B$6:$H$133,7,0))</f>
      </c>
      <c r="R75" s="37">
        <v>40</v>
      </c>
    </row>
    <row r="76" spans="1:18" ht="13.5" customHeight="1">
      <c r="A76" s="186">
        <f t="shared" si="4"/>
        <v>69</v>
      </c>
      <c r="B76" s="186" t="str">
        <f t="shared" si="5"/>
        <v>T</v>
      </c>
      <c r="C76" s="50" t="s">
        <v>247</v>
      </c>
      <c r="D76" s="461" t="s">
        <v>29</v>
      </c>
      <c r="E76" s="186">
        <f t="shared" si="6"/>
        <v>30</v>
      </c>
      <c r="F76" s="60">
        <v>16</v>
      </c>
      <c r="G76" s="242">
        <f>IF(F76=0,"",VLOOKUP(F76,'得点テーブル'!$B$6:$H$133,2,0))</f>
        <v>6</v>
      </c>
      <c r="H76" s="298">
        <v>32</v>
      </c>
      <c r="I76" s="49">
        <f>IF(H76=0,"",VLOOKUP(H76,'得点テーブル'!$B$6:$H$133,2,0))</f>
        <v>4</v>
      </c>
      <c r="J76" s="60"/>
      <c r="K76" s="189">
        <f>IF(J76=0,"",VLOOKUP(J76,'得点テーブル'!$B$6:$H$258,4,0))</f>
      </c>
      <c r="L76" s="60">
        <v>64</v>
      </c>
      <c r="M76" s="189">
        <f>IF(L76=0,"",VLOOKUP(L76,'得点テーブル'!$B$6:$H$133,5,0))</f>
        <v>20</v>
      </c>
      <c r="N76" s="59"/>
      <c r="O76" s="189">
        <f>IF(N76=0,"",VLOOKUP(N76,'得点テーブル'!$B$6:$H$133,6,0))</f>
      </c>
      <c r="P76" s="60"/>
      <c r="Q76" s="189">
        <f>IF(P76=0,"",VLOOKUP(P76,'得点テーブル'!$B$6:$H$133,7,0))</f>
      </c>
      <c r="R76" s="37">
        <v>40</v>
      </c>
    </row>
    <row r="77" spans="1:18" ht="13.5" customHeight="1">
      <c r="A77" s="186">
        <f t="shared" si="4"/>
        <v>69</v>
      </c>
      <c r="B77" s="186" t="str">
        <f t="shared" si="5"/>
        <v>T</v>
      </c>
      <c r="C77" s="50" t="s">
        <v>168</v>
      </c>
      <c r="D77" s="461" t="s">
        <v>16</v>
      </c>
      <c r="E77" s="186">
        <f t="shared" si="6"/>
        <v>30</v>
      </c>
      <c r="F77" s="60"/>
      <c r="G77" s="242"/>
      <c r="H77" s="298"/>
      <c r="I77" s="49"/>
      <c r="J77" s="60"/>
      <c r="K77" s="189"/>
      <c r="L77" s="60">
        <v>32</v>
      </c>
      <c r="M77" s="189">
        <f>IF(L77=0,"",VLOOKUP(L77,'得点テーブル'!$B$6:$H$133,5,0))</f>
        <v>30</v>
      </c>
      <c r="N77" s="59"/>
      <c r="O77" s="189">
        <f>IF(N77=0,"",VLOOKUP(N77,'得点テーブル'!$B$6:$H$133,6,0))</f>
      </c>
      <c r="P77" s="60"/>
      <c r="Q77" s="189">
        <f>IF(P77=0,"",VLOOKUP(P77,'得点テーブル'!$B$6:$H$133,7,0))</f>
      </c>
      <c r="R77" s="37">
        <v>40</v>
      </c>
    </row>
    <row r="78" spans="1:18" ht="13.5" customHeight="1">
      <c r="A78" s="186">
        <f t="shared" si="4"/>
        <v>73</v>
      </c>
      <c r="B78" s="186">
        <f t="shared" si="5"/>
      </c>
      <c r="C78" s="46" t="s">
        <v>410</v>
      </c>
      <c r="D78" s="464" t="s">
        <v>131</v>
      </c>
      <c r="E78" s="186">
        <f t="shared" si="6"/>
        <v>28</v>
      </c>
      <c r="F78" s="60"/>
      <c r="G78" s="242">
        <f>IF(F78=0,"",VLOOKUP(F78,'得点テーブル'!$B$6:$H$133,2,0))</f>
      </c>
      <c r="H78" s="298">
        <v>8</v>
      </c>
      <c r="I78" s="49">
        <f>IF(H78=0,"",VLOOKUP(H78,'得点テーブル'!$B$6:$H$133,2,0))</f>
        <v>8</v>
      </c>
      <c r="J78" s="60"/>
      <c r="K78" s="189">
        <f>IF(J78=0,"",VLOOKUP(J78,'得点テーブル'!$B$6:$H$258,4,0))</f>
      </c>
      <c r="L78" s="27">
        <v>64</v>
      </c>
      <c r="M78" s="189">
        <f>IF(L78=0,"",VLOOKUP(L78,'得点テーブル'!$B$6:$H$133,5,0))</f>
        <v>20</v>
      </c>
      <c r="N78" s="59"/>
      <c r="O78" s="189">
        <f>IF(N78=0,"",VLOOKUP(N78,'得点テーブル'!$B$6:$H$133,6,0))</f>
      </c>
      <c r="P78" s="60"/>
      <c r="Q78" s="189">
        <f>IF(P78=0,"",VLOOKUP(P78,'得点テーブル'!$B$6:$H$133,7,0))</f>
      </c>
      <c r="R78" s="37">
        <v>12</v>
      </c>
    </row>
    <row r="79" spans="1:18" ht="13.5" customHeight="1">
      <c r="A79" s="186">
        <f t="shared" si="4"/>
        <v>73</v>
      </c>
      <c r="B79" s="186" t="str">
        <f t="shared" si="5"/>
        <v>T</v>
      </c>
      <c r="C79" s="50" t="s">
        <v>411</v>
      </c>
      <c r="D79" s="461" t="s">
        <v>56</v>
      </c>
      <c r="E79" s="186">
        <f t="shared" si="6"/>
        <v>28</v>
      </c>
      <c r="F79" s="60">
        <v>32</v>
      </c>
      <c r="G79" s="242">
        <f>IF(F79=0,"",VLOOKUP(F79,'得点テーブル'!$B$6:$H$133,2,0))</f>
        <v>4</v>
      </c>
      <c r="H79" s="298">
        <v>32</v>
      </c>
      <c r="I79" s="49">
        <f>IF(H79=0,"",VLOOKUP(H79,'得点テーブル'!$B$6:$H$133,2,0))</f>
        <v>4</v>
      </c>
      <c r="J79" s="60"/>
      <c r="K79" s="189">
        <f>IF(J79=0,"",VLOOKUP(J79,'得点テーブル'!$B$6:$H$258,4,0))</f>
      </c>
      <c r="L79" s="60">
        <v>64</v>
      </c>
      <c r="M79" s="189">
        <f>IF(L79=0,"",VLOOKUP(L79,'得点テーブル'!$B$6:$H$133,5,0))</f>
        <v>20</v>
      </c>
      <c r="N79" s="59"/>
      <c r="O79" s="189">
        <f>IF(N79=0,"",VLOOKUP(N79,'得点テーブル'!$B$6:$H$133,6,0))</f>
      </c>
      <c r="P79" s="60"/>
      <c r="Q79" s="189">
        <f>IF(P79=0,"",VLOOKUP(P79,'得点テーブル'!$B$6:$H$133,7,0))</f>
      </c>
      <c r="R79" s="37">
        <v>12</v>
      </c>
    </row>
    <row r="80" spans="1:21" ht="13.5" customHeight="1">
      <c r="A80" s="186">
        <f t="shared" si="4"/>
        <v>73</v>
      </c>
      <c r="B80" s="186" t="str">
        <f t="shared" si="5"/>
        <v>T</v>
      </c>
      <c r="C80" s="50" t="s">
        <v>412</v>
      </c>
      <c r="D80" s="461" t="s">
        <v>122</v>
      </c>
      <c r="E80" s="186">
        <f t="shared" si="6"/>
        <v>28</v>
      </c>
      <c r="F80" s="60">
        <v>32</v>
      </c>
      <c r="G80" s="242">
        <f>IF(F80=0,"",VLOOKUP(F80,'得点テーブル'!$B$6:$H$133,2,0))</f>
        <v>4</v>
      </c>
      <c r="H80" s="298">
        <v>32</v>
      </c>
      <c r="I80" s="49">
        <f>IF(H80=0,"",VLOOKUP(H80,'得点テーブル'!$B$6:$H$133,2,0))</f>
        <v>4</v>
      </c>
      <c r="J80" s="60"/>
      <c r="K80" s="189">
        <f>IF(J80=0,"",VLOOKUP(J80,'得点テーブル'!$B$6:$H$258,4,0))</f>
      </c>
      <c r="L80" s="60">
        <v>64</v>
      </c>
      <c r="M80" s="189">
        <f>IF(L80=0,"",VLOOKUP(L80,'得点テーブル'!$B$6:$H$133,5,0))</f>
        <v>20</v>
      </c>
      <c r="N80" s="59"/>
      <c r="O80" s="189">
        <f>IF(N80=0,"",VLOOKUP(N80,'得点テーブル'!$B$6:$H$133,6,0))</f>
      </c>
      <c r="P80" s="60"/>
      <c r="Q80" s="189">
        <f>IF(P80=0,"",VLOOKUP(P80,'得点テーブル'!$B$6:$H$133,7,0))</f>
      </c>
      <c r="R80" s="37">
        <v>17.5</v>
      </c>
      <c r="T80" s="42"/>
      <c r="U80" s="43"/>
    </row>
    <row r="81" spans="1:19" ht="13.5" customHeight="1">
      <c r="A81" s="186">
        <f t="shared" si="4"/>
        <v>73</v>
      </c>
      <c r="B81" s="186" t="str">
        <f t="shared" si="5"/>
        <v>T</v>
      </c>
      <c r="C81" s="50" t="s">
        <v>413</v>
      </c>
      <c r="D81" s="461" t="s">
        <v>131</v>
      </c>
      <c r="E81" s="186">
        <f t="shared" si="6"/>
        <v>28</v>
      </c>
      <c r="F81" s="60"/>
      <c r="G81" s="242">
        <f>IF(F81=0,"",VLOOKUP(F81,'得点テーブル'!$B$6:$H$133,2,0))</f>
      </c>
      <c r="H81" s="298">
        <v>8</v>
      </c>
      <c r="I81" s="49">
        <f>IF(H81=0,"",VLOOKUP(H81,'得点テーブル'!$B$6:$H$133,2,0))</f>
        <v>8</v>
      </c>
      <c r="J81" s="60"/>
      <c r="K81" s="189"/>
      <c r="L81" s="60">
        <v>64</v>
      </c>
      <c r="M81" s="189">
        <f>IF(L81=0,"",VLOOKUP(L81,'得点テーブル'!$B$6:$H$133,5,0))</f>
        <v>20</v>
      </c>
      <c r="N81" s="59"/>
      <c r="O81" s="189">
        <f>IF(N81=0,"",VLOOKUP(N81,'得点テーブル'!$B$6:$H$133,6,0))</f>
      </c>
      <c r="P81" s="60"/>
      <c r="Q81" s="189">
        <f>IF(P81=0,"",VLOOKUP(P81,'得点テーブル'!$B$6:$H$133,7,0))</f>
      </c>
      <c r="R81" s="37">
        <v>17.5</v>
      </c>
      <c r="S81" s="192"/>
    </row>
    <row r="82" spans="1:21" ht="13.5" customHeight="1">
      <c r="A82" s="186">
        <f t="shared" si="4"/>
        <v>77</v>
      </c>
      <c r="B82" s="186">
        <f t="shared" si="5"/>
      </c>
      <c r="C82" s="135" t="s">
        <v>414</v>
      </c>
      <c r="D82" s="466" t="s">
        <v>47</v>
      </c>
      <c r="E82" s="186">
        <f t="shared" si="6"/>
        <v>27</v>
      </c>
      <c r="F82" s="60">
        <v>16</v>
      </c>
      <c r="G82" s="242">
        <f>IF(F82=0,"",VLOOKUP(F82,'得点テーブル'!$B$6:$H$133,2,0))</f>
        <v>6</v>
      </c>
      <c r="H82" s="298"/>
      <c r="I82" s="49">
        <f>IF(H82=0,"",VLOOKUP(H82,'得点テーブル'!$B$6:$H$133,2,0))</f>
      </c>
      <c r="J82" s="60" t="s">
        <v>384</v>
      </c>
      <c r="K82" s="189">
        <f>IF(J82=0,"",VLOOKUP(J82,'得点テーブル'!$B$6:$H$258,4,0))</f>
        <v>1</v>
      </c>
      <c r="L82" s="60">
        <v>64</v>
      </c>
      <c r="M82" s="189">
        <f>IF(L82=0,"",VLOOKUP(L82,'得点テーブル'!$B$6:$H$133,5,0))</f>
        <v>20</v>
      </c>
      <c r="N82" s="59"/>
      <c r="O82" s="189"/>
      <c r="P82" s="60"/>
      <c r="Q82" s="189">
        <f>IF(P82=0,"",VLOOKUP(P82,'得点テーブル'!$B$6:$H$133,7,0))</f>
      </c>
      <c r="R82" s="37">
        <v>30</v>
      </c>
      <c r="S82" s="191"/>
      <c r="T82" s="43"/>
      <c r="U82" s="43"/>
    </row>
    <row r="83" spans="1:18" ht="13.5" customHeight="1">
      <c r="A83" s="186">
        <f t="shared" si="4"/>
        <v>78</v>
      </c>
      <c r="B83" s="186">
        <f t="shared" si="5"/>
      </c>
      <c r="C83" s="50" t="s">
        <v>415</v>
      </c>
      <c r="D83" s="461" t="s">
        <v>244</v>
      </c>
      <c r="E83" s="186">
        <f t="shared" si="6"/>
        <v>26</v>
      </c>
      <c r="F83" s="60">
        <v>16</v>
      </c>
      <c r="G83" s="242">
        <f>IF(F83=0,"",VLOOKUP(F83,'得点テーブル'!$B$6:$H$133,2,0))</f>
        <v>6</v>
      </c>
      <c r="H83" s="298"/>
      <c r="I83" s="49">
        <f>IF(H83=0,"",VLOOKUP(H83,'得点テーブル'!$B$6:$H$133,2,0))</f>
      </c>
      <c r="J83" s="60"/>
      <c r="K83" s="189">
        <f>IF(J83=0,"",VLOOKUP(J83,'得点テーブル'!$B$6:$H$258,4,0))</f>
      </c>
      <c r="L83" s="60">
        <v>64</v>
      </c>
      <c r="M83" s="189">
        <f>IF(L83=0,"",VLOOKUP(L83,'得点テーブル'!$B$6:$H$133,5,0))</f>
        <v>20</v>
      </c>
      <c r="N83" s="59"/>
      <c r="O83" s="189">
        <f>IF(N83=0,"",VLOOKUP(N83,'得点テーブル'!$B$6:$H$133,6,0))</f>
      </c>
      <c r="P83" s="60"/>
      <c r="Q83" s="189">
        <f>IF(P83=0,"",VLOOKUP(P83,'得点テーブル'!$B$6:$H$133,7,0))</f>
      </c>
      <c r="R83" s="37">
        <v>30</v>
      </c>
    </row>
    <row r="84" spans="1:21" ht="13.5" customHeight="1">
      <c r="A84" s="186">
        <f t="shared" si="4"/>
        <v>79</v>
      </c>
      <c r="B84" s="186">
        <f t="shared" si="5"/>
      </c>
      <c r="C84" s="50" t="s">
        <v>416</v>
      </c>
      <c r="D84" s="461" t="s">
        <v>399</v>
      </c>
      <c r="E84" s="186">
        <f t="shared" si="6"/>
        <v>25</v>
      </c>
      <c r="F84" s="60"/>
      <c r="G84" s="242">
        <f>IF(F84=0,"",VLOOKUP(F84,'得点テーブル'!$B$6:$H$133,2,0))</f>
      </c>
      <c r="H84" s="298">
        <v>32</v>
      </c>
      <c r="I84" s="49">
        <f>IF(H84=0,"",VLOOKUP(H84,'得点テーブル'!$B$6:$H$133,2,0))</f>
        <v>4</v>
      </c>
      <c r="J84" s="60" t="s">
        <v>384</v>
      </c>
      <c r="K84" s="189">
        <f>IF(J84=0,"",VLOOKUP(J84,'得点テーブル'!$B$6:$H$258,4,0))</f>
        <v>1</v>
      </c>
      <c r="L84" s="60">
        <v>64</v>
      </c>
      <c r="M84" s="189">
        <f>IF(L84=0,"",VLOOKUP(L84,'得点テーブル'!$B$6:$H$133,5,0))</f>
        <v>20</v>
      </c>
      <c r="N84" s="59"/>
      <c r="O84" s="189">
        <f>IF(N84=0,"",VLOOKUP(N84,'得点テーブル'!$B$6:$H$133,6,0))</f>
      </c>
      <c r="P84" s="60"/>
      <c r="Q84" s="189">
        <f>IF(P84=0,"",VLOOKUP(P84,'得点テーブル'!$B$6:$H$133,7,0))</f>
      </c>
      <c r="R84" s="37">
        <v>30</v>
      </c>
      <c r="T84" s="43"/>
      <c r="U84" s="43"/>
    </row>
    <row r="85" spans="1:21" ht="13.5" customHeight="1">
      <c r="A85" s="186">
        <f t="shared" si="4"/>
        <v>79</v>
      </c>
      <c r="B85" s="186" t="str">
        <f t="shared" si="5"/>
        <v>T</v>
      </c>
      <c r="C85" s="135" t="s">
        <v>417</v>
      </c>
      <c r="D85" s="466" t="s">
        <v>29</v>
      </c>
      <c r="E85" s="186">
        <f t="shared" si="6"/>
        <v>25</v>
      </c>
      <c r="F85" s="60">
        <v>32</v>
      </c>
      <c r="G85" s="242">
        <f>IF(F85=0,"",VLOOKUP(F85,'得点テーブル'!$B$6:$H$133,2,0))</f>
        <v>4</v>
      </c>
      <c r="H85" s="298"/>
      <c r="I85" s="49">
        <f>IF(H85=0,"",VLOOKUP(H85,'得点テーブル'!$B$6:$H$133,2,0))</f>
      </c>
      <c r="J85" s="60" t="s">
        <v>384</v>
      </c>
      <c r="K85" s="189">
        <f>IF(J85=0,"",VLOOKUP(J85,'得点テーブル'!$B$6:$H$258,4,0))</f>
        <v>1</v>
      </c>
      <c r="L85" s="60">
        <v>64</v>
      </c>
      <c r="M85" s="189">
        <f>IF(L85=0,"",VLOOKUP(L85,'得点テーブル'!$B$6:$H$133,5,0))</f>
        <v>20</v>
      </c>
      <c r="N85" s="59"/>
      <c r="O85" s="189">
        <f>IF(N85=0,"",VLOOKUP(N85,'得点テーブル'!$B$6:$H$133,6,0))</f>
      </c>
      <c r="P85" s="60"/>
      <c r="Q85" s="189">
        <f>IF(P85=0,"",VLOOKUP(P85,'得点テーブル'!$B$6:$H$133,7,0))</f>
      </c>
      <c r="R85" s="37">
        <v>30</v>
      </c>
      <c r="T85" s="42"/>
      <c r="U85" s="43"/>
    </row>
    <row r="86" spans="1:18" ht="13.5" customHeight="1">
      <c r="A86" s="186">
        <f t="shared" si="4"/>
        <v>79</v>
      </c>
      <c r="B86" s="186" t="str">
        <f t="shared" si="5"/>
        <v>T</v>
      </c>
      <c r="C86" s="46" t="s">
        <v>418</v>
      </c>
      <c r="D86" s="464" t="s">
        <v>27</v>
      </c>
      <c r="E86" s="186">
        <f t="shared" si="6"/>
        <v>25</v>
      </c>
      <c r="F86" s="60"/>
      <c r="G86" s="242">
        <f>IF(F86=0,"",VLOOKUP(F86,'得点テーブル'!$B$6:$H$133,2,0))</f>
      </c>
      <c r="H86" s="298"/>
      <c r="I86" s="49">
        <f>IF(H86=0,"",VLOOKUP(H86,'得点テーブル'!$B$6:$H$133,2,0))</f>
      </c>
      <c r="J86" s="60">
        <v>16</v>
      </c>
      <c r="K86" s="189">
        <f>IF(J86=0,"",VLOOKUP(J86,'得点テーブル'!$B$6:$H$258,4,0))</f>
        <v>25</v>
      </c>
      <c r="L86" s="27"/>
      <c r="M86" s="189">
        <f>IF(L86=0,"",VLOOKUP(L86,'得点テーブル'!$B$6:$H$133,5,0))</f>
      </c>
      <c r="N86" s="59"/>
      <c r="O86" s="189">
        <f>IF(N86=0,"",VLOOKUP(N86,'得点テーブル'!$B$6:$H$133,6,0))</f>
      </c>
      <c r="P86" s="60"/>
      <c r="Q86" s="189">
        <f>IF(P86=0,"",VLOOKUP(P86,'得点テーブル'!$B$6:$H$133,7,0))</f>
      </c>
      <c r="R86" s="37">
        <v>30</v>
      </c>
    </row>
    <row r="87" spans="1:18" ht="13.5" customHeight="1">
      <c r="A87" s="186">
        <f t="shared" si="4"/>
        <v>79</v>
      </c>
      <c r="B87" s="186" t="str">
        <f t="shared" si="5"/>
        <v>T</v>
      </c>
      <c r="C87" s="50" t="s">
        <v>230</v>
      </c>
      <c r="D87" s="468" t="s">
        <v>50</v>
      </c>
      <c r="E87" s="186">
        <f t="shared" si="6"/>
        <v>25</v>
      </c>
      <c r="F87" s="60"/>
      <c r="G87" s="242">
        <f>IF(F87=0,"",VLOOKUP(F87,'得点テーブル'!$B$6:$H$133,2,0))</f>
      </c>
      <c r="H87" s="298"/>
      <c r="I87" s="49">
        <f>IF(H87=0,"",VLOOKUP(H87,'得点テーブル'!$B$6:$H$133,2,0))</f>
      </c>
      <c r="J87" s="60">
        <v>16</v>
      </c>
      <c r="K87" s="189">
        <f>IF(J87=0,"",VLOOKUP(J87,'得点テーブル'!$B$6:$H$258,4,0))</f>
        <v>25</v>
      </c>
      <c r="L87" s="60"/>
      <c r="M87" s="189">
        <f>IF(L87=0,"",VLOOKUP(L87,'得点テーブル'!$B$6:$H$133,5,0))</f>
      </c>
      <c r="N87" s="59"/>
      <c r="O87" s="189">
        <f>IF(N87=0,"",VLOOKUP(N87,'得点テーブル'!$B$6:$H$133,6,0))</f>
      </c>
      <c r="P87" s="60"/>
      <c r="Q87" s="189">
        <f>IF(P87=0,"",VLOOKUP(P87,'得点テーブル'!$B$6:$H$133,7,0))</f>
      </c>
      <c r="R87" s="37">
        <v>30</v>
      </c>
    </row>
    <row r="88" spans="1:19" ht="13.5" customHeight="1">
      <c r="A88" s="186">
        <f t="shared" si="4"/>
        <v>79</v>
      </c>
      <c r="B88" s="186" t="str">
        <f t="shared" si="5"/>
        <v>T</v>
      </c>
      <c r="C88" s="50" t="s">
        <v>419</v>
      </c>
      <c r="D88" s="461" t="s">
        <v>77</v>
      </c>
      <c r="E88" s="186">
        <f t="shared" si="6"/>
        <v>25</v>
      </c>
      <c r="F88" s="60">
        <v>1</v>
      </c>
      <c r="G88" s="242">
        <f>IF(F88=0,"",VLOOKUP(F88,'得点テーブル'!$B$6:$H$133,2,0))</f>
        <v>25</v>
      </c>
      <c r="H88" s="298"/>
      <c r="I88" s="49">
        <f>IF(H88=0,"",VLOOKUP(H88,'得点テーブル'!$B$6:$H$133,2,0))</f>
      </c>
      <c r="J88" s="60"/>
      <c r="K88" s="189">
        <f>IF(J88=0,"",VLOOKUP(J88,'得点テーブル'!$B$6:$H$258,4,0))</f>
      </c>
      <c r="L88" s="60"/>
      <c r="M88" s="189"/>
      <c r="N88" s="59"/>
      <c r="O88" s="189"/>
      <c r="P88" s="60"/>
      <c r="Q88" s="189">
        <f>IF(P88=0,"",VLOOKUP(P88,'得点テーブル'!$B$6:$H$133,7,0))</f>
      </c>
      <c r="R88" s="37">
        <v>30</v>
      </c>
      <c r="S88" s="191"/>
    </row>
    <row r="89" spans="1:18" ht="13.5" customHeight="1">
      <c r="A89" s="186">
        <f t="shared" si="4"/>
        <v>79</v>
      </c>
      <c r="B89" s="186" t="str">
        <f t="shared" si="5"/>
        <v>T</v>
      </c>
      <c r="C89" s="50" t="s">
        <v>420</v>
      </c>
      <c r="D89" s="461" t="s">
        <v>77</v>
      </c>
      <c r="E89" s="186">
        <f t="shared" si="6"/>
        <v>25</v>
      </c>
      <c r="F89" s="60">
        <v>1</v>
      </c>
      <c r="G89" s="242">
        <f>IF(F89=0,"",VLOOKUP(F89,'得点テーブル'!$B$6:$H$133,2,0))</f>
        <v>25</v>
      </c>
      <c r="H89" s="298"/>
      <c r="I89" s="49">
        <f>IF(H89=0,"",VLOOKUP(H89,'得点テーブル'!$B$6:$H$133,2,0))</f>
      </c>
      <c r="J89" s="60"/>
      <c r="K89" s="189">
        <f>IF(J89=0,"",VLOOKUP(J89,'得点テーブル'!$B$6:$H$258,4,0))</f>
      </c>
      <c r="L89" s="60"/>
      <c r="M89" s="189"/>
      <c r="N89" s="59"/>
      <c r="O89" s="189"/>
      <c r="P89" s="60"/>
      <c r="Q89" s="189">
        <f>IF(P89=0,"",VLOOKUP(P89,'得点テーブル'!$B$6:$H$133,7,0))</f>
      </c>
      <c r="R89" s="37">
        <v>30</v>
      </c>
    </row>
    <row r="90" spans="1:21" ht="13.5" customHeight="1">
      <c r="A90" s="186">
        <f t="shared" si="4"/>
        <v>79</v>
      </c>
      <c r="B90" s="186" t="str">
        <f t="shared" si="5"/>
        <v>T</v>
      </c>
      <c r="C90" s="50" t="s">
        <v>421</v>
      </c>
      <c r="D90" s="461" t="s">
        <v>31</v>
      </c>
      <c r="E90" s="186">
        <f t="shared" si="6"/>
        <v>25</v>
      </c>
      <c r="F90" s="60">
        <v>32</v>
      </c>
      <c r="G90" s="242">
        <f>IF(F90=0,"",VLOOKUP(F90,'得点テーブル'!$B$6:$H$133,2,0))</f>
        <v>4</v>
      </c>
      <c r="H90" s="298"/>
      <c r="I90" s="49">
        <f>IF(H90=0,"",VLOOKUP(H90,'得点テーブル'!$B$6:$H$133,2,0))</f>
      </c>
      <c r="J90" s="60" t="s">
        <v>384</v>
      </c>
      <c r="K90" s="189">
        <f>IF(J90=0,"",VLOOKUP(J90,'得点テーブル'!$B$6:$H$258,4,0))</f>
        <v>1</v>
      </c>
      <c r="L90" s="60">
        <v>64</v>
      </c>
      <c r="M90" s="189">
        <f>IF(L90=0,"",VLOOKUP(L90,'得点テーブル'!$B$6:$H$133,5,0))</f>
        <v>20</v>
      </c>
      <c r="N90" s="59"/>
      <c r="O90" s="189">
        <f>IF(N90=0,"",VLOOKUP(N90,'得点テーブル'!$B$6:$H$133,6,0))</f>
      </c>
      <c r="P90" s="60"/>
      <c r="Q90" s="189">
        <f>IF(P90=0,"",VLOOKUP(P90,'得点テーブル'!$B$6:$H$133,7,0))</f>
      </c>
      <c r="R90" s="37">
        <v>30</v>
      </c>
      <c r="T90" s="43"/>
      <c r="U90" s="43"/>
    </row>
    <row r="91" spans="1:18" ht="13.5" customHeight="1">
      <c r="A91" s="186">
        <f t="shared" si="4"/>
        <v>86</v>
      </c>
      <c r="B91" s="186">
        <f t="shared" si="5"/>
      </c>
      <c r="C91" s="135" t="s">
        <v>125</v>
      </c>
      <c r="D91" s="461" t="s">
        <v>29</v>
      </c>
      <c r="E91" s="186">
        <f t="shared" si="6"/>
        <v>24</v>
      </c>
      <c r="F91" s="65"/>
      <c r="G91" s="242">
        <f>IF(F91=0,"",VLOOKUP(F91,'得点テーブル'!$B$6:$H$133,2,0))</f>
      </c>
      <c r="H91" s="298">
        <v>32</v>
      </c>
      <c r="I91" s="49">
        <f>IF(H91=0,"",VLOOKUP(H91,'得点テーブル'!$B$6:$H$133,2,0))</f>
        <v>4</v>
      </c>
      <c r="J91" s="65"/>
      <c r="K91" s="189">
        <f>IF(J91=0,"",VLOOKUP(J91,'得点テーブル'!$B$6:$H$258,4,0))</f>
      </c>
      <c r="L91" s="137">
        <v>64</v>
      </c>
      <c r="M91" s="189">
        <f>IF(L91=0,"",VLOOKUP(L91,'得点テーブル'!$B$6:$H$133,5,0))</f>
        <v>20</v>
      </c>
      <c r="N91" s="50"/>
      <c r="O91" s="189">
        <f>IF(N91=0,"",VLOOKUP(N91,'得点テーブル'!$B$6:$H$133,6,0))</f>
      </c>
      <c r="P91" s="60"/>
      <c r="Q91" s="189">
        <f>IF(P91=0,"",VLOOKUP(P91,'得点テーブル'!$B$6:$H$133,7,0))</f>
      </c>
      <c r="R91" s="37">
        <v>30</v>
      </c>
    </row>
    <row r="92" spans="1:18" ht="13.5" customHeight="1">
      <c r="A92" s="186">
        <f t="shared" si="4"/>
        <v>86</v>
      </c>
      <c r="B92" s="186" t="str">
        <f t="shared" si="5"/>
        <v>T</v>
      </c>
      <c r="C92" s="50" t="s">
        <v>422</v>
      </c>
      <c r="D92" s="461" t="s">
        <v>399</v>
      </c>
      <c r="E92" s="186">
        <f t="shared" si="6"/>
        <v>24</v>
      </c>
      <c r="F92" s="60"/>
      <c r="G92" s="242">
        <f>IF(F92=0,"",VLOOKUP(F92,'得点テーブル'!$B$6:$H$133,2,0))</f>
      </c>
      <c r="H92" s="298">
        <v>32</v>
      </c>
      <c r="I92" s="49">
        <f>IF(H92=0,"",VLOOKUP(H92,'得点テーブル'!$B$6:$H$133,2,0))</f>
        <v>4</v>
      </c>
      <c r="J92" s="60"/>
      <c r="K92" s="189">
        <f>IF(J92=0,"",VLOOKUP(J92,'得点テーブル'!$B$6:$H$258,4,0))</f>
      </c>
      <c r="L92" s="60">
        <v>64</v>
      </c>
      <c r="M92" s="189">
        <f>IF(L92=0,"",VLOOKUP(L92,'得点テーブル'!$B$6:$H$133,5,0))</f>
        <v>20</v>
      </c>
      <c r="N92" s="59"/>
      <c r="O92" s="189">
        <f>IF(N92=0,"",VLOOKUP(N92,'得点テーブル'!$B$6:$H$133,6,0))</f>
      </c>
      <c r="P92" s="60"/>
      <c r="Q92" s="189">
        <f>IF(P92=0,"",VLOOKUP(P92,'得点テーブル'!$B$6:$H$133,7,0))</f>
      </c>
      <c r="R92" s="37">
        <v>30</v>
      </c>
    </row>
    <row r="93" spans="1:21" ht="13.5" customHeight="1">
      <c r="A93" s="186">
        <f t="shared" si="4"/>
        <v>86</v>
      </c>
      <c r="B93" s="186" t="str">
        <f t="shared" si="5"/>
        <v>T</v>
      </c>
      <c r="C93" s="50" t="s">
        <v>423</v>
      </c>
      <c r="D93" s="461" t="s">
        <v>62</v>
      </c>
      <c r="E93" s="186">
        <f t="shared" si="6"/>
        <v>24</v>
      </c>
      <c r="F93" s="60"/>
      <c r="G93" s="242">
        <f>IF(F93=0,"",VLOOKUP(F93,'得点テーブル'!$B$6:$H$133,2,0))</f>
      </c>
      <c r="H93" s="298">
        <v>32</v>
      </c>
      <c r="I93" s="49">
        <f>IF(H93=0,"",VLOOKUP(H93,'得点テーブル'!$B$6:$H$133,2,0))</f>
        <v>4</v>
      </c>
      <c r="J93" s="60"/>
      <c r="K93" s="189">
        <f>IF(J93=0,"",VLOOKUP(J93,'得点テーブル'!$B$6:$H$258,4,0))</f>
      </c>
      <c r="L93" s="60">
        <v>64</v>
      </c>
      <c r="M93" s="189">
        <f>IF(L93=0,"",VLOOKUP(L93,'得点テーブル'!$B$6:$H$133,5,0))</f>
        <v>20</v>
      </c>
      <c r="N93" s="59"/>
      <c r="O93" s="189">
        <f>IF(N93=0,"",VLOOKUP(N93,'得点テーブル'!$B$6:$H$133,6,0))</f>
      </c>
      <c r="P93" s="60"/>
      <c r="Q93" s="189">
        <f>IF(P93=0,"",VLOOKUP(P93,'得点テーブル'!$B$6:$H$133,7,0))</f>
      </c>
      <c r="R93" s="37">
        <v>30</v>
      </c>
      <c r="S93" s="192"/>
      <c r="T93" s="43"/>
      <c r="U93" s="43"/>
    </row>
    <row r="94" spans="1:21" ht="13.5" customHeight="1">
      <c r="A94" s="186">
        <f t="shared" si="4"/>
        <v>86</v>
      </c>
      <c r="B94" s="186" t="str">
        <f t="shared" si="5"/>
        <v>T</v>
      </c>
      <c r="C94" s="50" t="s">
        <v>424</v>
      </c>
      <c r="D94" s="461" t="s">
        <v>62</v>
      </c>
      <c r="E94" s="186">
        <f t="shared" si="6"/>
        <v>24</v>
      </c>
      <c r="F94" s="60"/>
      <c r="G94" s="242">
        <f>IF(F94=0,"",VLOOKUP(F94,'得点テーブル'!$B$6:$H$133,2,0))</f>
      </c>
      <c r="H94" s="298">
        <v>32</v>
      </c>
      <c r="I94" s="49">
        <f>IF(H94=0,"",VLOOKUP(H94,'得点テーブル'!$B$6:$H$133,2,0))</f>
        <v>4</v>
      </c>
      <c r="J94" s="60"/>
      <c r="K94" s="189">
        <f>IF(J94=0,"",VLOOKUP(J94,'得点テーブル'!$B$6:$H$258,4,0))</f>
      </c>
      <c r="L94" s="60">
        <v>64</v>
      </c>
      <c r="M94" s="189">
        <f>IF(L94=0,"",VLOOKUP(L94,'得点テーブル'!$B$6:$H$133,5,0))</f>
        <v>20</v>
      </c>
      <c r="N94" s="59"/>
      <c r="O94" s="189">
        <f>IF(N94=0,"",VLOOKUP(N94,'得点テーブル'!$B$6:$H$133,6,0))</f>
      </c>
      <c r="P94" s="60"/>
      <c r="Q94" s="189">
        <f>IF(P94=0,"",VLOOKUP(P94,'得点テーブル'!$B$6:$H$133,7,0))</f>
      </c>
      <c r="R94" s="37">
        <v>11</v>
      </c>
      <c r="S94" s="192"/>
      <c r="T94" s="42"/>
      <c r="U94" s="43"/>
    </row>
    <row r="95" spans="1:21" ht="13.5" customHeight="1">
      <c r="A95" s="186">
        <f t="shared" si="4"/>
        <v>86</v>
      </c>
      <c r="B95" s="186" t="str">
        <f t="shared" si="5"/>
        <v>T</v>
      </c>
      <c r="C95" s="46" t="s">
        <v>425</v>
      </c>
      <c r="D95" s="464" t="s">
        <v>29</v>
      </c>
      <c r="E95" s="186">
        <f t="shared" si="6"/>
        <v>24</v>
      </c>
      <c r="F95" s="60"/>
      <c r="G95" s="242">
        <f>IF(F95=0,"",VLOOKUP(F95,'得点テーブル'!$B$6:$H$133,2,0))</f>
      </c>
      <c r="H95" s="298">
        <v>32</v>
      </c>
      <c r="I95" s="49">
        <f>IF(H95=0,"",VLOOKUP(H95,'得点テーブル'!$B$6:$H$133,2,0))</f>
        <v>4</v>
      </c>
      <c r="J95" s="60"/>
      <c r="K95" s="189">
        <f>IF(J95=0,"",VLOOKUP(J95,'得点テーブル'!$B$6:$H$258,4,0))</f>
      </c>
      <c r="L95" s="27">
        <v>64</v>
      </c>
      <c r="M95" s="189">
        <f>IF(L95=0,"",VLOOKUP(L95,'得点テーブル'!$B$6:$H$133,5,0))</f>
        <v>20</v>
      </c>
      <c r="N95" s="59"/>
      <c r="O95" s="189">
        <f>IF(N95=0,"",VLOOKUP(N95,'得点テーブル'!$B$6:$H$133,6,0))</f>
      </c>
      <c r="P95" s="60"/>
      <c r="Q95" s="189">
        <f>IF(P95=0,"",VLOOKUP(P95,'得点テーブル'!$B$6:$H$133,7,0))</f>
      </c>
      <c r="R95" s="37">
        <v>12.5</v>
      </c>
      <c r="T95" s="43"/>
      <c r="U95" s="43"/>
    </row>
    <row r="96" spans="1:21" ht="13.5" customHeight="1">
      <c r="A96" s="186">
        <f t="shared" si="4"/>
        <v>86</v>
      </c>
      <c r="B96" s="186" t="str">
        <f t="shared" si="5"/>
        <v>T</v>
      </c>
      <c r="C96" s="50" t="s">
        <v>426</v>
      </c>
      <c r="D96" s="461" t="s">
        <v>56</v>
      </c>
      <c r="E96" s="186">
        <f t="shared" si="6"/>
        <v>24</v>
      </c>
      <c r="F96" s="60">
        <v>32</v>
      </c>
      <c r="G96" s="242">
        <f>IF(F96=0,"",VLOOKUP(F96,'得点テーブル'!$B$6:$H$133,2,0))</f>
        <v>4</v>
      </c>
      <c r="H96" s="298"/>
      <c r="I96" s="49">
        <f>IF(H96=0,"",VLOOKUP(H96,'得点テーブル'!$B$6:$H$133,2,0))</f>
      </c>
      <c r="J96" s="60"/>
      <c r="K96" s="189">
        <f>IF(J96=0,"",VLOOKUP(J96,'得点テーブル'!$B$6:$H$258,4,0))</f>
      </c>
      <c r="L96" s="60">
        <v>64</v>
      </c>
      <c r="M96" s="189">
        <f>IF(L96=0,"",VLOOKUP(L96,'得点テーブル'!$B$6:$H$133,5,0))</f>
        <v>20</v>
      </c>
      <c r="N96" s="59"/>
      <c r="O96" s="189">
        <f>IF(N96=0,"",VLOOKUP(N96,'得点テーブル'!$B$6:$H$133,6,0))</f>
      </c>
      <c r="P96" s="60"/>
      <c r="Q96" s="189">
        <f>IF(P96=0,"",VLOOKUP(P96,'得点テーブル'!$B$6:$H$133,7,0))</f>
      </c>
      <c r="R96" s="37">
        <v>25</v>
      </c>
      <c r="S96" s="191"/>
      <c r="T96" s="42"/>
      <c r="U96" s="43"/>
    </row>
    <row r="97" spans="1:21" ht="13.5" customHeight="1">
      <c r="A97" s="186">
        <f t="shared" si="4"/>
        <v>86</v>
      </c>
      <c r="B97" s="186" t="str">
        <f t="shared" si="5"/>
        <v>T</v>
      </c>
      <c r="C97" s="39" t="s">
        <v>427</v>
      </c>
      <c r="D97" s="432" t="s">
        <v>133</v>
      </c>
      <c r="E97" s="186">
        <f t="shared" si="6"/>
        <v>24</v>
      </c>
      <c r="F97" s="60">
        <v>32</v>
      </c>
      <c r="G97" s="242">
        <f>IF(F97=0,"",VLOOKUP(F97,'得点テーブル'!$B$6:$H$133,2,0))</f>
        <v>4</v>
      </c>
      <c r="H97" s="298"/>
      <c r="I97" s="49">
        <f>IF(H97=0,"",VLOOKUP(H97,'得点テーブル'!$B$6:$H$133,2,0))</f>
      </c>
      <c r="J97" s="60"/>
      <c r="K97" s="189">
        <f>IF(J97=0,"",VLOOKUP(J97,'得点テーブル'!$B$6:$H$258,4,0))</f>
      </c>
      <c r="L97" s="60">
        <v>64</v>
      </c>
      <c r="M97" s="189">
        <f>IF(L97=0,"",VLOOKUP(L97,'得点テーブル'!$B$6:$H$133,5,0))</f>
        <v>20</v>
      </c>
      <c r="N97" s="59"/>
      <c r="O97" s="189">
        <f>IF(N97=0,"",VLOOKUP(N97,'得点テーブル'!$B$6:$H$133,6,0))</f>
      </c>
      <c r="P97" s="60"/>
      <c r="Q97" s="189">
        <f>IF(P97=0,"",VLOOKUP(P97,'得点テーブル'!$B$6:$H$133,7,0))</f>
      </c>
      <c r="R97" s="37">
        <v>10.5</v>
      </c>
      <c r="S97" s="191"/>
      <c r="T97" s="42"/>
      <c r="U97" s="43"/>
    </row>
    <row r="98" spans="1:21" ht="13.5" customHeight="1">
      <c r="A98" s="186">
        <f t="shared" si="4"/>
        <v>86</v>
      </c>
      <c r="B98" s="186" t="str">
        <f t="shared" si="5"/>
        <v>T</v>
      </c>
      <c r="C98" s="39" t="s">
        <v>428</v>
      </c>
      <c r="D98" s="432" t="s">
        <v>122</v>
      </c>
      <c r="E98" s="186">
        <f t="shared" si="6"/>
        <v>24</v>
      </c>
      <c r="F98" s="60">
        <v>32</v>
      </c>
      <c r="G98" s="242">
        <f>IF(F98=0,"",VLOOKUP(F98,'得点テーブル'!$B$6:$H$133,2,0))</f>
        <v>4</v>
      </c>
      <c r="H98" s="298"/>
      <c r="I98" s="49">
        <f>IF(H98=0,"",VLOOKUP(H98,'得点テーブル'!$B$6:$H$133,2,0))</f>
      </c>
      <c r="J98" s="60"/>
      <c r="K98" s="189">
        <f>IF(J98=0,"",VLOOKUP(J98,'得点テーブル'!$B$6:$H$258,4,0))</f>
      </c>
      <c r="L98" s="60">
        <v>64</v>
      </c>
      <c r="M98" s="189">
        <f>IF(L98=0,"",VLOOKUP(L98,'得点テーブル'!$B$6:$H$133,5,0))</f>
        <v>20</v>
      </c>
      <c r="N98" s="59"/>
      <c r="O98" s="189">
        <f>IF(N98=0,"",VLOOKUP(N98,'得点テーブル'!$B$6:$H$133,6,0))</f>
      </c>
      <c r="P98" s="60"/>
      <c r="Q98" s="189">
        <f>IF(P98=0,"",VLOOKUP(P98,'得点テーブル'!$B$6:$H$133,7,0))</f>
      </c>
      <c r="R98" s="37">
        <v>10.5</v>
      </c>
      <c r="S98" s="191"/>
      <c r="T98" s="43"/>
      <c r="U98" s="43"/>
    </row>
    <row r="99" spans="1:19" ht="13.5" customHeight="1">
      <c r="A99" s="186">
        <f t="shared" si="4"/>
        <v>86</v>
      </c>
      <c r="B99" s="186" t="str">
        <f t="shared" si="5"/>
        <v>T</v>
      </c>
      <c r="C99" s="39" t="s">
        <v>429</v>
      </c>
      <c r="D99" s="432" t="s">
        <v>390</v>
      </c>
      <c r="E99" s="186">
        <f t="shared" si="6"/>
        <v>24</v>
      </c>
      <c r="F99" s="60">
        <v>32</v>
      </c>
      <c r="G99" s="242">
        <f>IF(F99=0,"",VLOOKUP(F99,'得点テーブル'!$B$6:$H$133,2,0))</f>
        <v>4</v>
      </c>
      <c r="H99" s="298"/>
      <c r="I99" s="49">
        <f>IF(H99=0,"",VLOOKUP(H99,'得点テーブル'!$B$6:$H$133,2,0))</f>
      </c>
      <c r="J99" s="60"/>
      <c r="K99" s="189">
        <f>IF(J99=0,"",VLOOKUP(J99,'得点テーブル'!$B$6:$H$258,4,0))</f>
      </c>
      <c r="L99" s="60">
        <v>64</v>
      </c>
      <c r="M99" s="189">
        <f>IF(L99=0,"",VLOOKUP(L99,'得点テーブル'!$B$6:$H$133,5,0))</f>
        <v>20</v>
      </c>
      <c r="N99" s="59"/>
      <c r="O99" s="189">
        <f>IF(N99=0,"",VLOOKUP(N99,'得点テーブル'!$B$6:$H$133,6,0))</f>
      </c>
      <c r="P99" s="60"/>
      <c r="Q99" s="189">
        <f>IF(P99=0,"",VLOOKUP(P99,'得点テーブル'!$B$6:$H$133,7,0))</f>
      </c>
      <c r="R99" s="37">
        <v>20</v>
      </c>
      <c r="S99" s="191"/>
    </row>
    <row r="100" spans="1:18" ht="13.5" customHeight="1">
      <c r="A100" s="186">
        <f t="shared" si="4"/>
        <v>86</v>
      </c>
      <c r="B100" s="186" t="str">
        <f t="shared" si="5"/>
        <v>T</v>
      </c>
      <c r="C100" s="39" t="s">
        <v>92</v>
      </c>
      <c r="D100" s="432" t="s">
        <v>29</v>
      </c>
      <c r="E100" s="186">
        <f t="shared" si="6"/>
        <v>24</v>
      </c>
      <c r="F100" s="60"/>
      <c r="G100" s="242">
        <f>IF(F100=0,"",VLOOKUP(F100,'得点テーブル'!$B$6:$H$133,2,0))</f>
      </c>
      <c r="H100" s="298">
        <v>32</v>
      </c>
      <c r="I100" s="49">
        <f>IF(H100=0,"",VLOOKUP(H100,'得点テーブル'!$B$6:$H$133,2,0))</f>
        <v>4</v>
      </c>
      <c r="J100" s="60"/>
      <c r="K100" s="189"/>
      <c r="L100" s="60">
        <v>64</v>
      </c>
      <c r="M100" s="189">
        <f>IF(L100=0,"",VLOOKUP(L100,'得点テーブル'!$B$6:$H$133,5,0))</f>
        <v>20</v>
      </c>
      <c r="N100" s="59"/>
      <c r="O100" s="189">
        <f>IF(N100=0,"",VLOOKUP(N100,'得点テーブル'!$B$6:$H$133,6,0))</f>
      </c>
      <c r="P100" s="60"/>
      <c r="Q100" s="189">
        <f>IF(P100=0,"",VLOOKUP(P100,'得点テーブル'!$B$6:$H$133,7,0))</f>
      </c>
      <c r="R100" s="37">
        <v>20</v>
      </c>
    </row>
    <row r="101" spans="1:18" ht="13.5" customHeight="1">
      <c r="A101" s="186">
        <f t="shared" si="4"/>
        <v>96</v>
      </c>
      <c r="B101" s="186">
        <f t="shared" si="5"/>
      </c>
      <c r="C101" s="96" t="s">
        <v>430</v>
      </c>
      <c r="D101" s="469" t="s">
        <v>81</v>
      </c>
      <c r="E101" s="186">
        <f t="shared" si="6"/>
        <v>21</v>
      </c>
      <c r="F101" s="60">
        <v>16</v>
      </c>
      <c r="G101" s="242">
        <f>IF(F101=0,"",VLOOKUP(F101,'得点テーブル'!$B$6:$H$133,2,0))</f>
        <v>6</v>
      </c>
      <c r="H101" s="298">
        <v>8</v>
      </c>
      <c r="I101" s="49">
        <f>IF(H101=0,"",VLOOKUP(H101,'得点テーブル'!$B$6:$H$133,2,0))</f>
        <v>8</v>
      </c>
      <c r="J101" s="60" t="s">
        <v>385</v>
      </c>
      <c r="K101" s="189">
        <f>IF(J101=0,"",VLOOKUP(J101,'得点テーブル'!$B$6:$H$258,4,0))</f>
        <v>7</v>
      </c>
      <c r="L101" s="27"/>
      <c r="M101" s="189">
        <f>IF(L101=0,"",VLOOKUP(L101,'得点テーブル'!$B$6:$H$133,5,0))</f>
      </c>
      <c r="N101" s="59"/>
      <c r="O101" s="189">
        <f>IF(N101=0,"",VLOOKUP(N101,'得点テーブル'!$B$6:$H$133,6,0))</f>
      </c>
      <c r="P101" s="60"/>
      <c r="Q101" s="189">
        <f>IF(P101=0,"",VLOOKUP(P101,'得点テーブル'!$B$6:$H$133,7,0))</f>
      </c>
      <c r="R101" s="37">
        <v>20</v>
      </c>
    </row>
    <row r="102" spans="1:18" ht="13.5" customHeight="1">
      <c r="A102" s="186">
        <f t="shared" si="4"/>
        <v>97</v>
      </c>
      <c r="B102" s="186">
        <f t="shared" si="5"/>
      </c>
      <c r="C102" s="142" t="s">
        <v>97</v>
      </c>
      <c r="D102" s="470" t="s">
        <v>29</v>
      </c>
      <c r="E102" s="186">
        <f aca="true" t="shared" si="7" ref="E102:E110">IF(F102="",0,G102)+IF(H102="",0,I102)+IF(J102="",0,K102)+IF(L102="",0,M102)+IF(N102="",0,O102)+IF(P102="",0,Q102)</f>
        <v>20</v>
      </c>
      <c r="F102" s="65"/>
      <c r="G102" s="242">
        <f>IF(F102=0,"",VLOOKUP(F102,'得点テーブル'!$B$6:$H$133,2,0))</f>
      </c>
      <c r="H102" s="298"/>
      <c r="I102" s="49">
        <f>IF(H102=0,"",VLOOKUP(H102,'得点テーブル'!$B$6:$H$133,2,0))</f>
      </c>
      <c r="J102" s="65"/>
      <c r="K102" s="189">
        <f>IF(J102=0,"",VLOOKUP(J102,'得点テーブル'!$B$6:$H$258,4,0))</f>
      </c>
      <c r="L102" s="137">
        <v>64</v>
      </c>
      <c r="M102" s="189">
        <f>IF(L102=0,"",VLOOKUP(L102,'得点テーブル'!$B$6:$H$133,5,0))</f>
        <v>20</v>
      </c>
      <c r="N102" s="50"/>
      <c r="O102" s="189">
        <f>IF(N102=0,"",VLOOKUP(N102,'得点テーブル'!$B$6:$H$133,6,0))</f>
      </c>
      <c r="P102" s="60"/>
      <c r="Q102" s="189">
        <f>IF(P102=0,"",VLOOKUP(P102,'得点テーブル'!$B$6:$H$133,7,0))</f>
      </c>
      <c r="R102" s="37">
        <v>20</v>
      </c>
    </row>
    <row r="103" spans="1:19" ht="13.5" customHeight="1">
      <c r="A103" s="186">
        <f t="shared" si="4"/>
        <v>97</v>
      </c>
      <c r="B103" s="186" t="str">
        <f t="shared" si="5"/>
        <v>T</v>
      </c>
      <c r="C103" s="263" t="s">
        <v>431</v>
      </c>
      <c r="D103" s="471" t="s">
        <v>29</v>
      </c>
      <c r="E103" s="186">
        <f t="shared" si="7"/>
        <v>20</v>
      </c>
      <c r="F103" s="60"/>
      <c r="G103" s="242">
        <f>IF(F103=0,"",VLOOKUP(F103,'得点テーブル'!$B$6:$H$133,2,0))</f>
      </c>
      <c r="H103" s="298"/>
      <c r="I103" s="49">
        <f>IF(H103=0,"",VLOOKUP(H103,'得点テーブル'!$B$6:$H$133,2,0))</f>
      </c>
      <c r="J103" s="60"/>
      <c r="K103" s="189">
        <f>IF(J103=0,"",VLOOKUP(J103,'得点テーブル'!$B$6:$H$258,4,0))</f>
      </c>
      <c r="L103" s="27">
        <v>64</v>
      </c>
      <c r="M103" s="189">
        <f>IF(L103=0,"",VLOOKUP(L103,'得点テーブル'!$B$6:$H$133,5,0))</f>
        <v>20</v>
      </c>
      <c r="N103" s="59"/>
      <c r="O103" s="189">
        <f>IF(N103=0,"",VLOOKUP(N103,'得点テーブル'!$B$6:$H$133,6,0))</f>
      </c>
      <c r="P103" s="60"/>
      <c r="Q103" s="189">
        <f>IF(P103=0,"",VLOOKUP(P103,'得点テーブル'!$B$6:$H$133,7,0))</f>
      </c>
      <c r="R103" s="37">
        <v>20</v>
      </c>
      <c r="S103" s="191"/>
    </row>
    <row r="104" spans="1:18" ht="13.5" customHeight="1">
      <c r="A104" s="186">
        <f t="shared" si="4"/>
        <v>97</v>
      </c>
      <c r="B104" s="186" t="str">
        <f t="shared" si="5"/>
        <v>T</v>
      </c>
      <c r="C104" s="96" t="s">
        <v>167</v>
      </c>
      <c r="D104" s="469" t="s">
        <v>159</v>
      </c>
      <c r="E104" s="186">
        <f t="shared" si="7"/>
        <v>20</v>
      </c>
      <c r="F104" s="60"/>
      <c r="G104" s="242">
        <f>IF(F104=0,"",VLOOKUP(F104,'得点テーブル'!$B$6:$H$133,2,0))</f>
      </c>
      <c r="H104" s="298"/>
      <c r="I104" s="49">
        <f>IF(H104=0,"",VLOOKUP(H104,'得点テーブル'!$B$6:$H$133,2,0))</f>
      </c>
      <c r="J104" s="60"/>
      <c r="K104" s="189">
        <f>IF(J104=0,"",VLOOKUP(J104,'得点テーブル'!$B$6:$H$258,4,0))</f>
      </c>
      <c r="L104" s="27">
        <v>64</v>
      </c>
      <c r="M104" s="189">
        <f>IF(L104=0,"",VLOOKUP(L104,'得点テーブル'!$B$6:$H$133,5,0))</f>
        <v>20</v>
      </c>
      <c r="N104" s="59"/>
      <c r="O104" s="189">
        <f>IF(N104=0,"",VLOOKUP(N104,'得点テーブル'!$B$6:$H$133,6,0))</f>
      </c>
      <c r="P104" s="60"/>
      <c r="Q104" s="189">
        <f>IF(P104=0,"",VLOOKUP(P104,'得点テーブル'!$B$6:$H$133,7,0))</f>
      </c>
      <c r="R104" s="37">
        <v>20</v>
      </c>
    </row>
    <row r="105" spans="1:18" ht="13.5" customHeight="1">
      <c r="A105" s="186">
        <f t="shared" si="4"/>
        <v>97</v>
      </c>
      <c r="B105" s="186" t="str">
        <f t="shared" si="5"/>
        <v>T</v>
      </c>
      <c r="C105" s="97" t="s">
        <v>432</v>
      </c>
      <c r="D105" s="471" t="s">
        <v>159</v>
      </c>
      <c r="E105" s="186">
        <f t="shared" si="7"/>
        <v>20</v>
      </c>
      <c r="F105" s="60"/>
      <c r="G105" s="242">
        <f>IF(F105=0,"",VLOOKUP(F105,'得点テーブル'!$B$6:$H$133,2,0))</f>
      </c>
      <c r="H105" s="298"/>
      <c r="I105" s="49">
        <f>IF(H105=0,"",VLOOKUP(H105,'得点テーブル'!$B$6:$H$133,2,0))</f>
      </c>
      <c r="J105" s="60"/>
      <c r="K105" s="189">
        <f>IF(J105=0,"",VLOOKUP(J105,'得点テーブル'!$B$6:$H$258,4,0))</f>
      </c>
      <c r="L105" s="27">
        <v>64</v>
      </c>
      <c r="M105" s="189">
        <f>IF(L105=0,"",VLOOKUP(L105,'得点テーブル'!$B$6:$H$133,5,0))</f>
        <v>20</v>
      </c>
      <c r="N105" s="59"/>
      <c r="O105" s="189">
        <f>IF(N105=0,"",VLOOKUP(N105,'得点テーブル'!$B$6:$H$133,6,0))</f>
      </c>
      <c r="P105" s="60"/>
      <c r="Q105" s="189">
        <f>IF(P105=0,"",VLOOKUP(P105,'得点テーブル'!$B$6:$H$133,7,0))</f>
      </c>
      <c r="R105" s="37">
        <v>20</v>
      </c>
    </row>
    <row r="106" spans="1:18" ht="13.5" customHeight="1">
      <c r="A106" s="186">
        <f t="shared" si="4"/>
        <v>97</v>
      </c>
      <c r="B106" s="186" t="str">
        <f t="shared" si="5"/>
        <v>T</v>
      </c>
      <c r="C106" s="96" t="s">
        <v>433</v>
      </c>
      <c r="D106" s="469" t="s">
        <v>131</v>
      </c>
      <c r="E106" s="186">
        <f t="shared" si="7"/>
        <v>20</v>
      </c>
      <c r="F106" s="60"/>
      <c r="G106" s="242">
        <f>IF(F106=0,"",VLOOKUP(F106,'得点テーブル'!$B$6:$H$133,2,0))</f>
      </c>
      <c r="H106" s="298"/>
      <c r="I106" s="49">
        <f>IF(H106=0,"",VLOOKUP(H106,'得点テーブル'!$B$6:$H$133,2,0))</f>
      </c>
      <c r="J106" s="60"/>
      <c r="K106" s="189">
        <f>IF(J106=0,"",VLOOKUP(J106,'得点テーブル'!$B$6:$H$258,4,0))</f>
      </c>
      <c r="L106" s="27">
        <v>64</v>
      </c>
      <c r="M106" s="189">
        <f>IF(L106=0,"",VLOOKUP(L106,'得点テーブル'!$B$6:$H$133,5,0))</f>
        <v>20</v>
      </c>
      <c r="N106" s="59"/>
      <c r="O106" s="189">
        <f>IF(N106=0,"",VLOOKUP(N106,'得点テーブル'!$B$6:$H$133,6,0))</f>
      </c>
      <c r="P106" s="60"/>
      <c r="Q106" s="189">
        <f>IF(P106=0,"",VLOOKUP(P106,'得点テーブル'!$B$6:$H$133,7,0))</f>
      </c>
      <c r="R106" s="37">
        <v>20</v>
      </c>
    </row>
    <row r="107" spans="1:18" ht="13.5" customHeight="1">
      <c r="A107" s="186">
        <f t="shared" si="4"/>
        <v>97</v>
      </c>
      <c r="B107" s="186" t="str">
        <f t="shared" si="5"/>
        <v>T</v>
      </c>
      <c r="C107" s="39" t="s">
        <v>434</v>
      </c>
      <c r="D107" s="432" t="s">
        <v>159</v>
      </c>
      <c r="E107" s="186">
        <f t="shared" si="7"/>
        <v>20</v>
      </c>
      <c r="F107" s="60"/>
      <c r="G107" s="242">
        <f>IF(F107=0,"",VLOOKUP(F107,'得点テーブル'!$B$6:$H$133,2,0))</f>
      </c>
      <c r="H107" s="298"/>
      <c r="I107" s="49">
        <f>IF(H107=0,"",VLOOKUP(H107,'得点テーブル'!$B$6:$H$133,2,0))</f>
      </c>
      <c r="J107" s="60"/>
      <c r="K107" s="189">
        <f>IF(J107=0,"",VLOOKUP(J107,'得点テーブル'!$B$6:$H$258,4,0))</f>
      </c>
      <c r="L107" s="60">
        <v>64</v>
      </c>
      <c r="M107" s="189">
        <f>IF(L107=0,"",VLOOKUP(L107,'得点テーブル'!$B$6:$H$133,5,0))</f>
        <v>20</v>
      </c>
      <c r="N107" s="59"/>
      <c r="O107" s="189">
        <f>IF(N107=0,"",VLOOKUP(N107,'得点テーブル'!$B$6:$H$133,6,0))</f>
      </c>
      <c r="P107" s="60"/>
      <c r="Q107" s="189">
        <f>IF(P107=0,"",VLOOKUP(P107,'得点テーブル'!$B$6:$H$133,7,0))</f>
      </c>
      <c r="R107" s="37">
        <v>20</v>
      </c>
    </row>
    <row r="108" spans="1:19" ht="13.5" customHeight="1">
      <c r="A108" s="186">
        <f t="shared" si="4"/>
        <v>97</v>
      </c>
      <c r="B108" s="186" t="str">
        <f t="shared" si="5"/>
        <v>T</v>
      </c>
      <c r="C108" s="96" t="s">
        <v>173</v>
      </c>
      <c r="D108" s="432" t="s">
        <v>159</v>
      </c>
      <c r="E108" s="186">
        <f t="shared" si="7"/>
        <v>20</v>
      </c>
      <c r="F108" s="60"/>
      <c r="G108" s="242">
        <f>IF(F108=0,"",VLOOKUP(F108,'得点テーブル'!$B$6:$H$133,2,0))</f>
      </c>
      <c r="H108" s="298"/>
      <c r="I108" s="49">
        <f>IF(H108=0,"",VLOOKUP(H108,'得点テーブル'!$B$6:$H$133,2,0))</f>
      </c>
      <c r="J108" s="60"/>
      <c r="K108" s="189">
        <f>IF(J108=0,"",VLOOKUP(J108,'得点テーブル'!$B$6:$H$258,4,0))</f>
      </c>
      <c r="L108" s="27">
        <v>64</v>
      </c>
      <c r="M108" s="189">
        <f>IF(L108=0,"",VLOOKUP(L108,'得点テーブル'!$B$6:$H$133,5,0))</f>
        <v>20</v>
      </c>
      <c r="N108" s="59"/>
      <c r="O108" s="189">
        <f>IF(N108=0,"",VLOOKUP(N108,'得点テーブル'!$B$6:$H$133,6,0))</f>
      </c>
      <c r="P108" s="60"/>
      <c r="Q108" s="189">
        <f>IF(P108=0,"",VLOOKUP(P108,'得点テーブル'!$B$6:$H$133,7,0))</f>
      </c>
      <c r="R108" s="37">
        <v>20</v>
      </c>
      <c r="S108" s="192"/>
    </row>
    <row r="109" spans="1:19" ht="13.5" customHeight="1">
      <c r="A109" s="186">
        <f t="shared" si="4"/>
        <v>97</v>
      </c>
      <c r="B109" s="186" t="str">
        <f t="shared" si="5"/>
        <v>T</v>
      </c>
      <c r="C109" s="39" t="s">
        <v>435</v>
      </c>
      <c r="D109" s="432" t="s">
        <v>27</v>
      </c>
      <c r="E109" s="186">
        <f t="shared" si="7"/>
        <v>20</v>
      </c>
      <c r="F109" s="60"/>
      <c r="G109" s="242">
        <f>IF(F109=0,"",VLOOKUP(F109,'得点テーブル'!$B$6:$H$133,2,0))</f>
      </c>
      <c r="H109" s="298"/>
      <c r="I109" s="49">
        <f>IF(H109=0,"",VLOOKUP(H109,'得点テーブル'!$B$6:$H$133,2,0))</f>
      </c>
      <c r="J109" s="60"/>
      <c r="K109" s="189">
        <f>IF(J109=0,"",VLOOKUP(J109,'得点テーブル'!$B$6:$H$258,4,0))</f>
      </c>
      <c r="L109" s="60">
        <v>64</v>
      </c>
      <c r="M109" s="189">
        <f>IF(L109=0,"",VLOOKUP(L109,'得点テーブル'!$B$6:$H$133,5,0))</f>
        <v>20</v>
      </c>
      <c r="N109" s="59"/>
      <c r="O109" s="189">
        <f>IF(N109=0,"",VLOOKUP(N109,'得点テーブル'!$B$6:$H$133,6,0))</f>
      </c>
      <c r="P109" s="60"/>
      <c r="Q109" s="189">
        <f>IF(P109=0,"",VLOOKUP(P109,'得点テーブル'!$B$6:$H$133,7,0))</f>
      </c>
      <c r="R109" s="37">
        <v>20</v>
      </c>
      <c r="S109" s="191"/>
    </row>
    <row r="110" spans="1:19" ht="13.5" customHeight="1">
      <c r="A110" s="186">
        <f t="shared" si="4"/>
        <v>97</v>
      </c>
      <c r="B110" s="186" t="str">
        <f t="shared" si="5"/>
        <v>T</v>
      </c>
      <c r="C110" s="39" t="s">
        <v>436</v>
      </c>
      <c r="D110" s="432" t="s">
        <v>178</v>
      </c>
      <c r="E110" s="186">
        <f t="shared" si="7"/>
        <v>20</v>
      </c>
      <c r="F110" s="60"/>
      <c r="G110" s="242">
        <f>IF(F110=0,"",VLOOKUP(F110,'得点テーブル'!$B$6:$H$133,2,0))</f>
      </c>
      <c r="H110" s="298"/>
      <c r="I110" s="49">
        <f>IF(H110=0,"",VLOOKUP(H110,'得点テーブル'!$B$6:$H$133,2,0))</f>
      </c>
      <c r="J110" s="60"/>
      <c r="K110" s="189">
        <f>IF(J110=0,"",VLOOKUP(J110,'得点テーブル'!$B$6:$H$258,4,0))</f>
      </c>
      <c r="L110" s="60">
        <v>64</v>
      </c>
      <c r="M110" s="189">
        <f>IF(L110=0,"",VLOOKUP(L110,'得点テーブル'!$B$6:$H$133,5,0))</f>
        <v>20</v>
      </c>
      <c r="N110" s="59"/>
      <c r="O110" s="189">
        <f>IF(N110=0,"",VLOOKUP(N110,'得点テーブル'!$B$6:$H$133,6,0))</f>
      </c>
      <c r="P110" s="60"/>
      <c r="Q110" s="189">
        <f>IF(P110=0,"",VLOOKUP(P110,'得点テーブル'!$B$6:$H$133,7,0))</f>
      </c>
      <c r="R110" s="37">
        <v>20</v>
      </c>
      <c r="S110" s="192"/>
    </row>
    <row r="111" spans="1:18" ht="13.5" customHeight="1">
      <c r="A111" s="186">
        <f t="shared" si="4"/>
        <v>97</v>
      </c>
      <c r="B111" s="186" t="str">
        <f t="shared" si="5"/>
        <v>T</v>
      </c>
      <c r="C111" s="96" t="s">
        <v>437</v>
      </c>
      <c r="D111" s="469" t="s">
        <v>438</v>
      </c>
      <c r="E111" s="186">
        <f>IF(F111="",0,G111)+IF(H111="",0,I111)+IF(J111="",0,K111)+IF(L111="",0,M111)+IF(N111="",0,O111)+IF(P111="",0,#REF!)</f>
        <v>20</v>
      </c>
      <c r="F111" s="60"/>
      <c r="G111" s="242">
        <f>IF(F111=0,"",VLOOKUP(F111,'得点テーブル'!$B$6:$H$133,2,0))</f>
      </c>
      <c r="H111" s="298"/>
      <c r="I111" s="49">
        <f>IF(H111=0,"",VLOOKUP(H111,'得点テーブル'!$B$6:$H$133,2,0))</f>
      </c>
      <c r="J111" s="60"/>
      <c r="K111" s="189">
        <f>IF(J111=0,"",VLOOKUP(J111,'得点テーブル'!$B$6:$H$258,4,0))</f>
      </c>
      <c r="L111" s="27">
        <v>64</v>
      </c>
      <c r="M111" s="189">
        <f>IF(L111=0,"",VLOOKUP(L111,'得点テーブル'!$B$6:$H$133,5,0))</f>
        <v>20</v>
      </c>
      <c r="N111" s="59"/>
      <c r="O111" s="189">
        <f>IF(N111=0,"",VLOOKUP(N111,'得点テーブル'!$B$6:$H$133,6,0))</f>
      </c>
      <c r="P111" s="60"/>
      <c r="Q111" s="255"/>
      <c r="R111" s="37">
        <v>20</v>
      </c>
    </row>
    <row r="112" spans="1:18" ht="13.5" customHeight="1">
      <c r="A112" s="186">
        <f t="shared" si="4"/>
        <v>97</v>
      </c>
      <c r="B112" s="186" t="str">
        <f t="shared" si="5"/>
        <v>T</v>
      </c>
      <c r="C112" s="96" t="s">
        <v>37</v>
      </c>
      <c r="D112" s="469" t="s">
        <v>27</v>
      </c>
      <c r="E112" s="186">
        <f>IF(F112="",0,G112)+IF(H112="",0,I112)+IF(J112="",0,K112)+IF(L112="",0,M112)+IF(N112="",0,O112)+IF(P112="",0,Q112)</f>
        <v>20</v>
      </c>
      <c r="F112" s="60"/>
      <c r="G112" s="242">
        <f>IF(F112=0,"",VLOOKUP(F112,'得点テーブル'!$B$6:$H$133,2,0))</f>
      </c>
      <c r="H112" s="298"/>
      <c r="I112" s="49">
        <f>IF(H112=0,"",VLOOKUP(H112,'得点テーブル'!$B$6:$H$133,2,0))</f>
      </c>
      <c r="J112" s="60"/>
      <c r="K112" s="189">
        <f>IF(J112=0,"",VLOOKUP(J112,'得点テーブル'!$B$6:$H$258,4,0))</f>
      </c>
      <c r="L112" s="27">
        <v>64</v>
      </c>
      <c r="M112" s="189">
        <f>IF(L112=0,"",VLOOKUP(L112,'得点テーブル'!$B$6:$H$133,5,0))</f>
        <v>20</v>
      </c>
      <c r="N112" s="59"/>
      <c r="O112" s="189">
        <f>IF(N112=0,"",VLOOKUP(N112,'得点テーブル'!$B$6:$H$133,6,0))</f>
      </c>
      <c r="P112" s="60"/>
      <c r="Q112" s="189">
        <f>IF(P112=0,"",VLOOKUP(P112,'得点テーブル'!$B$6:$H$133,7,0))</f>
      </c>
      <c r="R112" s="37">
        <v>20</v>
      </c>
    </row>
    <row r="113" spans="1:18" ht="13.5" customHeight="1">
      <c r="A113" s="186">
        <f t="shared" si="4"/>
        <v>97</v>
      </c>
      <c r="B113" s="186" t="str">
        <f t="shared" si="5"/>
        <v>T</v>
      </c>
      <c r="C113" s="142" t="s">
        <v>439</v>
      </c>
      <c r="D113" s="470" t="s">
        <v>159</v>
      </c>
      <c r="E113" s="186">
        <f>IF(F113="",0,G113)+IF(H113="",0,I113)+IF(J113="",0,K113)+IF(L113="",0,M113)+IF(N113="",0,O113)+IF(P113="",0,Q113)</f>
        <v>20</v>
      </c>
      <c r="F113" s="65"/>
      <c r="G113" s="242">
        <f>IF(F113=0,"",VLOOKUP(F113,'得点テーブル'!$B$6:$H$133,2,0))</f>
      </c>
      <c r="H113" s="298"/>
      <c r="I113" s="49">
        <f>IF(H113=0,"",VLOOKUP(H113,'得点テーブル'!$B$6:$H$133,2,0))</f>
      </c>
      <c r="J113" s="137"/>
      <c r="K113" s="189">
        <f>IF(J113=0,"",VLOOKUP(J113,'得点テーブル'!$B$6:$H$258,4,0))</f>
      </c>
      <c r="L113" s="137">
        <v>64</v>
      </c>
      <c r="M113" s="189">
        <f>IF(L113=0,"",VLOOKUP(L113,'得点テーブル'!$B$6:$H$133,5,0))</f>
        <v>20</v>
      </c>
      <c r="N113" s="50"/>
      <c r="O113" s="189">
        <f>IF(N113=0,"",VLOOKUP(N113,'得点テーブル'!$B$6:$H$133,6,0))</f>
      </c>
      <c r="P113" s="60"/>
      <c r="Q113" s="189">
        <f>IF(P113=0,"",VLOOKUP(P113,'得点テーブル'!$B$6:$H$133,7,0))</f>
      </c>
      <c r="R113" s="37">
        <v>20</v>
      </c>
    </row>
    <row r="114" spans="1:18" ht="13.5" customHeight="1">
      <c r="A114" s="186">
        <f t="shared" si="4"/>
        <v>97</v>
      </c>
      <c r="B114" s="186" t="str">
        <f t="shared" si="5"/>
        <v>T</v>
      </c>
      <c r="C114" s="39" t="s">
        <v>175</v>
      </c>
      <c r="D114" s="432" t="s">
        <v>159</v>
      </c>
      <c r="E114" s="186">
        <f>IF(F114="",0,G114)+IF(H114="",0,I114)+IF(J114="",0,K114)+IF(L114="",0,M114)+IF(N114="",0,O114)+IF(P114="",0,Q114)</f>
        <v>20</v>
      </c>
      <c r="F114" s="60"/>
      <c r="G114" s="242">
        <f>IF(F114=0,"",VLOOKUP(F114,'得点テーブル'!$B$6:$H$133,2,0))</f>
      </c>
      <c r="H114" s="298"/>
      <c r="I114" s="49">
        <f>IF(H114=0,"",VLOOKUP(H114,'得点テーブル'!$B$6:$H$133,2,0))</f>
      </c>
      <c r="J114" s="60"/>
      <c r="K114" s="189">
        <f>IF(J114=0,"",VLOOKUP(J114,'得点テーブル'!$B$6:$H$258,4,0))</f>
      </c>
      <c r="L114" s="60">
        <v>64</v>
      </c>
      <c r="M114" s="189">
        <f>IF(L114=0,"",VLOOKUP(L114,'得点テーブル'!$B$6:$H$133,5,0))</f>
        <v>20</v>
      </c>
      <c r="N114" s="59"/>
      <c r="O114" s="189">
        <f>IF(N114=0,"",VLOOKUP(N114,'得点テーブル'!$B$6:$H$133,6,0))</f>
      </c>
      <c r="P114" s="60"/>
      <c r="Q114" s="189">
        <f>IF(P114=0,"",VLOOKUP(P114,'得点テーブル'!$B$6:$H$133,7,0))</f>
      </c>
      <c r="R114" s="37">
        <v>20</v>
      </c>
    </row>
    <row r="115" spans="1:18" ht="13.5" customHeight="1">
      <c r="A115" s="186">
        <f t="shared" si="4"/>
        <v>97</v>
      </c>
      <c r="B115" s="186" t="str">
        <f t="shared" si="5"/>
        <v>T</v>
      </c>
      <c r="C115" s="96" t="s">
        <v>440</v>
      </c>
      <c r="D115" s="469" t="s">
        <v>159</v>
      </c>
      <c r="E115" s="186">
        <f>IF(F115="",0,G115)+IF(H115="",0,I115)+IF(J115="",0,K115)+IF(L115="",0,M115)+IF(N115="",0,O115)+IF(P115="",0,Q213)</f>
        <v>20</v>
      </c>
      <c r="F115" s="60"/>
      <c r="G115" s="242">
        <f>IF(F115=0,"",VLOOKUP(F115,'得点テーブル'!$B$6:$H$133,2,0))</f>
      </c>
      <c r="H115" s="298"/>
      <c r="I115" s="49">
        <f>IF(H115=0,"",VLOOKUP(H115,'得点テーブル'!$B$6:$H$133,2,0))</f>
      </c>
      <c r="J115" s="60"/>
      <c r="K115" s="189">
        <f>IF(J115=0,"",VLOOKUP(J115,'得点テーブル'!$B$6:$H$258,4,0))</f>
      </c>
      <c r="L115" s="27">
        <v>64</v>
      </c>
      <c r="M115" s="189">
        <f>IF(L115=0,"",VLOOKUP(L115,'得点テーブル'!$B$6:$H$133,5,0))</f>
        <v>20</v>
      </c>
      <c r="N115" s="59"/>
      <c r="O115" s="189">
        <f>IF(N115=0,"",VLOOKUP(N115,'得点テーブル'!$B$6:$H$133,6,0))</f>
      </c>
      <c r="P115" s="60"/>
      <c r="Q115" s="255"/>
      <c r="R115" s="37">
        <v>20</v>
      </c>
    </row>
    <row r="116" spans="1:18" ht="13.5" customHeight="1">
      <c r="A116" s="186">
        <f t="shared" si="4"/>
        <v>97</v>
      </c>
      <c r="B116" s="186" t="str">
        <f t="shared" si="5"/>
        <v>T</v>
      </c>
      <c r="C116" s="97" t="s">
        <v>177</v>
      </c>
      <c r="D116" s="471" t="s">
        <v>159</v>
      </c>
      <c r="E116" s="186">
        <f>IF(F116="",0,G116)+IF(H116="",0,I116)+IF(J116="",0,K116)+IF(L116="",0,M116)+IF(N116="",0,O116)+IF(P116="",0,Q116)</f>
        <v>20</v>
      </c>
      <c r="F116" s="60"/>
      <c r="G116" s="242">
        <f>IF(F116=0,"",VLOOKUP(F116,'得点テーブル'!$B$6:$H$133,2,0))</f>
      </c>
      <c r="H116" s="298"/>
      <c r="I116" s="49">
        <f>IF(H116=0,"",VLOOKUP(H116,'得点テーブル'!$B$6:$H$133,2,0))</f>
      </c>
      <c r="J116" s="60"/>
      <c r="K116" s="189">
        <f>IF(J116=0,"",VLOOKUP(J116,'得点テーブル'!$B$6:$H$258,4,0))</f>
      </c>
      <c r="L116" s="27">
        <v>64</v>
      </c>
      <c r="M116" s="189">
        <f>IF(L116=0,"",VLOOKUP(L116,'得点テーブル'!$B$6:$H$133,5,0))</f>
        <v>20</v>
      </c>
      <c r="N116" s="59"/>
      <c r="O116" s="189">
        <f>IF(N116=0,"",VLOOKUP(N116,'得点テーブル'!$B$6:$H$133,6,0))</f>
      </c>
      <c r="P116" s="60"/>
      <c r="Q116" s="189">
        <f>IF(P116=0,"",VLOOKUP(P116,'得点テーブル'!$B$6:$H$133,7,0))</f>
      </c>
      <c r="R116" s="37">
        <v>20</v>
      </c>
    </row>
    <row r="117" spans="1:18" ht="13.5" customHeight="1">
      <c r="A117" s="186">
        <f t="shared" si="4"/>
        <v>97</v>
      </c>
      <c r="B117" s="186" t="str">
        <f t="shared" si="5"/>
        <v>T</v>
      </c>
      <c r="C117" s="96" t="s">
        <v>441</v>
      </c>
      <c r="D117" s="469" t="s">
        <v>16</v>
      </c>
      <c r="E117" s="186">
        <f>IF(F117="",0,G117)+IF(H117="",0,I117)+IF(J117="",0,K117)+IF(L117="",0,M117)+IF(N117="",0,O117)+IF(P117="",0,Q117)</f>
        <v>20</v>
      </c>
      <c r="F117" s="60"/>
      <c r="G117" s="242">
        <f>IF(F117=0,"",VLOOKUP(F117,'得点テーブル'!$B$6:$H$133,2,0))</f>
      </c>
      <c r="H117" s="298"/>
      <c r="I117" s="49">
        <f>IF(H117=0,"",VLOOKUP(H117,'得点テーブル'!$B$6:$H$133,2,0))</f>
      </c>
      <c r="J117" s="60"/>
      <c r="K117" s="189">
        <f>IF(J117=0,"",VLOOKUP(J117,'得点テーブル'!$B$6:$H$258,4,0))</f>
      </c>
      <c r="L117" s="27">
        <v>64</v>
      </c>
      <c r="M117" s="189">
        <f>IF(L117=0,"",VLOOKUP(L117,'得点テーブル'!$B$6:$H$133,5,0))</f>
        <v>20</v>
      </c>
      <c r="N117" s="59"/>
      <c r="O117" s="189">
        <f>IF(N117=0,"",VLOOKUP(N117,'得点テーブル'!$B$6:$H$133,6,0))</f>
      </c>
      <c r="P117" s="60"/>
      <c r="Q117" s="189">
        <f>IF(P117=0,"",VLOOKUP(P117,'得点テーブル'!$B$6:$H$133,7,0))</f>
      </c>
      <c r="R117" s="37">
        <v>20</v>
      </c>
    </row>
    <row r="118" spans="1:18" ht="13.5" customHeight="1">
      <c r="A118" s="186">
        <f t="shared" si="4"/>
        <v>97</v>
      </c>
      <c r="B118" s="186" t="str">
        <f t="shared" si="5"/>
        <v>T</v>
      </c>
      <c r="C118" s="97" t="s">
        <v>442</v>
      </c>
      <c r="D118" s="472" t="s">
        <v>47</v>
      </c>
      <c r="E118" s="186">
        <f>IF(F118="",0,G118)+IF(H118="",0,I118)+IF(J118="",0,K118)+IF(L118="",0,M118)+IF(N118="",0,O118)+IF(P118="",0,Q118)</f>
        <v>20</v>
      </c>
      <c r="F118" s="60"/>
      <c r="G118" s="242">
        <f>IF(F118=0,"",VLOOKUP(F118,'得点テーブル'!$B$6:$H$133,2,0))</f>
      </c>
      <c r="H118" s="298"/>
      <c r="I118" s="49">
        <f>IF(H118=0,"",VLOOKUP(H118,'得点テーブル'!$B$6:$H$133,2,0))</f>
      </c>
      <c r="J118" s="60"/>
      <c r="K118" s="189">
        <f>IF(J118=0,"",VLOOKUP(J118,'得点テーブル'!$B$6:$H$258,4,0))</f>
      </c>
      <c r="L118" s="27">
        <v>64</v>
      </c>
      <c r="M118" s="189">
        <f>IF(L118=0,"",VLOOKUP(L118,'得点テーブル'!$B$6:$H$133,5,0))</f>
        <v>20</v>
      </c>
      <c r="N118" s="59"/>
      <c r="O118" s="189">
        <f>IF(N118=0,"",VLOOKUP(N118,'得点テーブル'!$B$6:$H$133,6,0))</f>
      </c>
      <c r="P118" s="60"/>
      <c r="Q118" s="189">
        <f>IF(P118=0,"",VLOOKUP(P118,'得点テーブル'!$B$6:$H$133,7,0))</f>
      </c>
      <c r="R118" s="37">
        <v>20</v>
      </c>
    </row>
    <row r="119" spans="1:18" ht="13.5" customHeight="1">
      <c r="A119" s="186">
        <f t="shared" si="4"/>
        <v>97</v>
      </c>
      <c r="B119" s="186" t="str">
        <f t="shared" si="5"/>
        <v>T</v>
      </c>
      <c r="C119" s="96" t="s">
        <v>169</v>
      </c>
      <c r="D119" s="469" t="s">
        <v>29</v>
      </c>
      <c r="E119" s="186">
        <f>IF(F119="",0,G119)+IF(H119="",0,I119)+IF(J119="",0,K119)+IF(L119="",0,M119)+IF(N119="",0,O119)+IF(P119="",0,Q119)</f>
        <v>20</v>
      </c>
      <c r="F119" s="60"/>
      <c r="G119" s="242">
        <f>IF(F119=0,"",VLOOKUP(F119,'得点テーブル'!$B$6:$H$133,2,0))</f>
      </c>
      <c r="H119" s="298"/>
      <c r="I119" s="49">
        <f>IF(H119=0,"",VLOOKUP(H119,'得点テーブル'!$B$6:$H$133,2,0))</f>
      </c>
      <c r="J119" s="60"/>
      <c r="K119" s="189">
        <f>IF(J119=0,"",VLOOKUP(J119,'得点テーブル'!$B$6:$H$258,4,0))</f>
      </c>
      <c r="L119" s="27">
        <v>64</v>
      </c>
      <c r="M119" s="189">
        <f>IF(L119=0,"",VLOOKUP(L119,'得点テーブル'!$B$6:$H$133,5,0))</f>
        <v>20</v>
      </c>
      <c r="N119" s="59"/>
      <c r="O119" s="189">
        <f>IF(N119=0,"",VLOOKUP(N119,'得点テーブル'!$B$6:$H$133,6,0))</f>
      </c>
      <c r="P119" s="60"/>
      <c r="Q119" s="189">
        <f>IF(P119=0,"",VLOOKUP(P119,'得点テーブル'!$B$6:$H$133,7,0))</f>
      </c>
      <c r="R119" s="37">
        <v>20</v>
      </c>
    </row>
    <row r="120" spans="1:18" ht="13.5" customHeight="1">
      <c r="A120" s="186">
        <f t="shared" si="4"/>
        <v>97</v>
      </c>
      <c r="B120" s="186" t="str">
        <f t="shared" si="5"/>
        <v>T</v>
      </c>
      <c r="C120" s="96" t="s">
        <v>160</v>
      </c>
      <c r="D120" s="469" t="s">
        <v>29</v>
      </c>
      <c r="E120" s="186">
        <f aca="true" t="shared" si="8" ref="E120:E211">IF(F120="",0,G120)+IF(H120="",0,I120)+IF(J120="",0,K120)+IF(L120="",0,M120)+IF(N120="",0,O120)+IF(P120="",0,Q120)</f>
        <v>20</v>
      </c>
      <c r="F120" s="60"/>
      <c r="G120" s="242">
        <f>IF(F120=0,"",VLOOKUP(F120,'得点テーブル'!$B$6:$H$133,2,0))</f>
      </c>
      <c r="H120" s="298"/>
      <c r="I120" s="49">
        <f>IF(H120=0,"",VLOOKUP(H120,'得点テーブル'!$B$6:$H$133,2,0))</f>
      </c>
      <c r="J120" s="60"/>
      <c r="K120" s="189">
        <f>IF(J120=0,"",VLOOKUP(J120,'得点テーブル'!$B$6:$H$258,4,0))</f>
      </c>
      <c r="L120" s="27">
        <v>64</v>
      </c>
      <c r="M120" s="189">
        <f>IF(L120=0,"",VLOOKUP(L120,'得点テーブル'!$B$6:$H$133,5,0))</f>
        <v>20</v>
      </c>
      <c r="N120" s="59"/>
      <c r="O120" s="189">
        <f>IF(N120=0,"",VLOOKUP(N120,'得点テーブル'!$B$6:$H$133,6,0))</f>
      </c>
      <c r="P120" s="60"/>
      <c r="Q120" s="441">
        <f>IF(P120=0,"",VLOOKUP(P120,'得点テーブル'!$B$6:$H$133,7,0))</f>
      </c>
      <c r="R120" s="37">
        <v>20</v>
      </c>
    </row>
    <row r="121" spans="1:18" ht="13.5" customHeight="1">
      <c r="A121" s="186">
        <f t="shared" si="4"/>
        <v>97</v>
      </c>
      <c r="B121" s="186" t="str">
        <f t="shared" si="5"/>
        <v>T</v>
      </c>
      <c r="C121" s="96" t="s">
        <v>172</v>
      </c>
      <c r="D121" s="469" t="s">
        <v>159</v>
      </c>
      <c r="E121" s="186">
        <f>IF(F121="",0,G121)+IF(H121="",0,I121)+IF(J121="",0,K121)+IF(L121="",0,M121)+IF(N121="",0,O121)+IF(P121="",0,Q121)</f>
        <v>20</v>
      </c>
      <c r="F121" s="60"/>
      <c r="G121" s="242">
        <f>IF(F121=0,"",VLOOKUP(F121,'得点テーブル'!$B$6:$H$133,2,0))</f>
      </c>
      <c r="H121" s="298"/>
      <c r="I121" s="49">
        <f>IF(H121=0,"",VLOOKUP(H121,'得点テーブル'!$B$6:$H$133,2,0))</f>
      </c>
      <c r="J121" s="60"/>
      <c r="K121" s="189">
        <f>IF(J121=0,"",VLOOKUP(J121,'得点テーブル'!$B$6:$H$258,4,0))</f>
      </c>
      <c r="L121" s="27">
        <v>64</v>
      </c>
      <c r="M121" s="189">
        <f>IF(L121=0,"",VLOOKUP(L121,'得点テーブル'!$B$6:$H$133,5,0))</f>
        <v>20</v>
      </c>
      <c r="N121" s="59"/>
      <c r="O121" s="189">
        <f>IF(N121=0,"",VLOOKUP(N121,'得点テーブル'!$B$6:$H$133,6,0))</f>
      </c>
      <c r="P121" s="60"/>
      <c r="Q121" s="189">
        <f>IF(P121=0,"",VLOOKUP(P121,'得点テーブル'!$B$6:$H$133,7,0))</f>
      </c>
      <c r="R121" s="37">
        <v>20</v>
      </c>
    </row>
    <row r="122" spans="1:19" ht="13.5" customHeight="1">
      <c r="A122" s="186">
        <f t="shared" si="4"/>
        <v>97</v>
      </c>
      <c r="B122" s="186" t="str">
        <f t="shared" si="5"/>
        <v>T</v>
      </c>
      <c r="C122" s="97" t="s">
        <v>164</v>
      </c>
      <c r="D122" s="471" t="s">
        <v>159</v>
      </c>
      <c r="E122" s="186">
        <f>IF(F122="",0,G122)+IF(H122="",0,I122)+IF(J122="",0,K122)+IF(L122="",0,M122)+IF(N122="",0,O122)+IF(P122="",0,Q122)</f>
        <v>20</v>
      </c>
      <c r="F122" s="60"/>
      <c r="G122" s="242">
        <f>IF(F122=0,"",VLOOKUP(F122,'得点テーブル'!$B$6:$H$133,2,0))</f>
      </c>
      <c r="H122" s="298"/>
      <c r="I122" s="49">
        <f>IF(H122=0,"",VLOOKUP(H122,'得点テーブル'!$B$6:$H$133,2,0))</f>
      </c>
      <c r="J122" s="60"/>
      <c r="K122" s="189">
        <f>IF(J122=0,"",VLOOKUP(J122,'得点テーブル'!$B$6:$H$258,4,0))</f>
      </c>
      <c r="L122" s="27">
        <v>64</v>
      </c>
      <c r="M122" s="189">
        <f>IF(L122=0,"",VLOOKUP(L122,'得点テーブル'!$B$6:$H$133,5,0))</f>
        <v>20</v>
      </c>
      <c r="N122" s="59"/>
      <c r="O122" s="189">
        <f>IF(N122=0,"",VLOOKUP(N122,'得点テーブル'!$B$6:$H$133,6,0))</f>
      </c>
      <c r="P122" s="60"/>
      <c r="Q122" s="189">
        <f>IF(P122=0,"",VLOOKUP(P122,'得点テーブル'!$B$6:$H$133,7,0))</f>
      </c>
      <c r="R122" s="37">
        <v>20</v>
      </c>
      <c r="S122" s="192"/>
    </row>
    <row r="123" spans="1:21" ht="13.5" customHeight="1">
      <c r="A123" s="186">
        <f t="shared" si="4"/>
        <v>97</v>
      </c>
      <c r="B123" s="186" t="str">
        <f t="shared" si="5"/>
        <v>T</v>
      </c>
      <c r="C123" s="142" t="s">
        <v>443</v>
      </c>
      <c r="D123" s="432" t="s">
        <v>166</v>
      </c>
      <c r="E123" s="186">
        <f>IF(F123="",0,G123)+IF(H123="",0,I123)+IF(J123="",0,K123)+IF(L123="",0,M123)+IF(N123="",0,O123)+IF(P123="",0,Q123)</f>
        <v>20</v>
      </c>
      <c r="F123" s="65"/>
      <c r="G123" s="242">
        <f>IF(F123=0,"",VLOOKUP(F123,'得点テーブル'!$B$6:$H$133,2,0))</f>
      </c>
      <c r="H123" s="298"/>
      <c r="I123" s="49">
        <f>IF(H123=0,"",VLOOKUP(H123,'得点テーブル'!$B$6:$H$133,2,0))</f>
      </c>
      <c r="J123" s="65"/>
      <c r="K123" s="189">
        <f>IF(J123=0,"",VLOOKUP(J123,'得点テーブル'!$B$6:$H$258,4,0))</f>
      </c>
      <c r="L123" s="137">
        <v>64</v>
      </c>
      <c r="M123" s="189">
        <f>IF(L123=0,"",VLOOKUP(L123,'得点テーブル'!$B$6:$H$133,5,0))</f>
        <v>20</v>
      </c>
      <c r="N123" s="50"/>
      <c r="O123" s="189">
        <f>IF(N123=0,"",VLOOKUP(N123,'得点テーブル'!$B$6:$H$133,6,0))</f>
      </c>
      <c r="P123" s="60"/>
      <c r="Q123" s="189">
        <f>IF(P123=0,"",VLOOKUP(P123,'得点テーブル'!$B$6:$H$133,7,0))</f>
      </c>
      <c r="R123" s="37">
        <v>20</v>
      </c>
      <c r="S123" s="191"/>
      <c r="T123" s="43"/>
      <c r="U123" s="43"/>
    </row>
    <row r="124" spans="1:19" ht="13.5" customHeight="1">
      <c r="A124" s="186">
        <f t="shared" si="4"/>
        <v>97</v>
      </c>
      <c r="B124" s="186" t="str">
        <f t="shared" si="5"/>
        <v>T</v>
      </c>
      <c r="C124" s="39" t="s">
        <v>444</v>
      </c>
      <c r="D124" s="432" t="s">
        <v>166</v>
      </c>
      <c r="E124" s="186">
        <f>IF(F124="",0,G124)+IF(H124="",0,I124)+IF(J124="",0,K124)+IF(L124="",0,M124)+IF(N124="",0,O124)+IF(P124="",0,Q124)</f>
        <v>20</v>
      </c>
      <c r="F124" s="60"/>
      <c r="G124" s="242">
        <f>IF(F124=0,"",VLOOKUP(F124,'得点テーブル'!$B$6:$H$133,2,0))</f>
      </c>
      <c r="H124" s="298"/>
      <c r="I124" s="49">
        <f>IF(H124=0,"",VLOOKUP(H124,'得点テーブル'!$B$6:$H$133,2,0))</f>
      </c>
      <c r="J124" s="60"/>
      <c r="K124" s="189">
        <f>IF(J124=0,"",VLOOKUP(J124,'得点テーブル'!$B$6:$H$258,4,0))</f>
      </c>
      <c r="L124" s="60">
        <v>64</v>
      </c>
      <c r="M124" s="189">
        <f>IF(L124=0,"",VLOOKUP(L124,'得点テーブル'!$B$6:$H$133,5,0))</f>
        <v>20</v>
      </c>
      <c r="N124" s="59"/>
      <c r="O124" s="189">
        <f>IF(N124=0,"",VLOOKUP(N124,'得点テーブル'!$B$6:$H$133,6,0))</f>
      </c>
      <c r="P124" s="60"/>
      <c r="Q124" s="441">
        <f>IF(P124=0,"",VLOOKUP(P124,'得点テーブル'!$B$6:$H$133,7,0))</f>
      </c>
      <c r="R124" s="37">
        <v>20</v>
      </c>
      <c r="S124" s="192"/>
    </row>
    <row r="125" spans="1:21" ht="13.5" customHeight="1">
      <c r="A125" s="186">
        <f t="shared" si="4"/>
        <v>97</v>
      </c>
      <c r="B125" s="186" t="str">
        <f t="shared" si="5"/>
        <v>T</v>
      </c>
      <c r="C125" s="39" t="s">
        <v>445</v>
      </c>
      <c r="D125" s="432" t="s">
        <v>122</v>
      </c>
      <c r="E125" s="186">
        <f>IF(F125="",0,G125)+IF(H125="",0,I125)+IF(J125="",0,K125)+IF(L125="",0,M125)+IF(N125="",0,O125)+IF(P125="",0,Q138)</f>
        <v>20</v>
      </c>
      <c r="F125" s="60"/>
      <c r="G125" s="242">
        <f>IF(F125=0,"",VLOOKUP(F125,'得点テーブル'!$B$6:$H$133,2,0))</f>
      </c>
      <c r="H125" s="298"/>
      <c r="I125" s="49">
        <f>IF(H125=0,"",VLOOKUP(H125,'得点テーブル'!$B$6:$H$133,2,0))</f>
      </c>
      <c r="J125" s="60"/>
      <c r="K125" s="189">
        <f>IF(J125=0,"",VLOOKUP(J125,'得点テーブル'!$B$6:$H$258,4,0))</f>
      </c>
      <c r="L125" s="59">
        <v>64</v>
      </c>
      <c r="M125" s="189">
        <f>IF(L125=0,"",VLOOKUP(L125,'得点テーブル'!$B$6:$H$133,5,0))</f>
        <v>20</v>
      </c>
      <c r="N125" s="59"/>
      <c r="O125" s="189">
        <f>IF(N125=0,"",VLOOKUP(N125,'得点テーブル'!$B$6:$H$133,6,0))</f>
      </c>
      <c r="P125" s="60"/>
      <c r="Q125" s="189">
        <f>IF(P125=0,"",VLOOKUP(P125,'得点テーブル'!$B$6:$H$133,7,0))</f>
      </c>
      <c r="R125" s="37">
        <v>10.5</v>
      </c>
      <c r="S125" s="192"/>
      <c r="T125" s="43"/>
      <c r="U125" s="43"/>
    </row>
    <row r="126" spans="1:19" ht="13.5" customHeight="1">
      <c r="A126" s="186">
        <f t="shared" si="4"/>
        <v>97</v>
      </c>
      <c r="B126" s="186" t="str">
        <f t="shared" si="5"/>
        <v>T</v>
      </c>
      <c r="C126" s="97" t="s">
        <v>446</v>
      </c>
      <c r="D126" s="471" t="s">
        <v>122</v>
      </c>
      <c r="E126" s="186">
        <f aca="true" t="shared" si="9" ref="E126:E134">IF(F126="",0,G126)+IF(H126="",0,I126)+IF(J126="",0,K126)+IF(L126="",0,M126)+IF(N126="",0,O126)+IF(P126="",0,Q126)</f>
        <v>20</v>
      </c>
      <c r="F126" s="60"/>
      <c r="G126" s="242">
        <f>IF(F126=0,"",VLOOKUP(F126,'得点テーブル'!$B$6:$H$133,2,0))</f>
      </c>
      <c r="H126" s="298"/>
      <c r="I126" s="49">
        <f>IF(H126=0,"",VLOOKUP(H126,'得点テーブル'!$B$6:$H$133,2,0))</f>
      </c>
      <c r="J126" s="141"/>
      <c r="K126" s="189">
        <f>IF(J126=0,"",VLOOKUP(J126,'得点テーブル'!$B$6:$H$258,4,0))</f>
      </c>
      <c r="L126" s="28">
        <v>64</v>
      </c>
      <c r="M126" s="189">
        <f>IF(L126=0,"",VLOOKUP(L126,'得点テーブル'!$B$6:$H$133,5,0))</f>
        <v>20</v>
      </c>
      <c r="N126" s="59"/>
      <c r="O126" s="189">
        <f>IF(N126=0,"",VLOOKUP(N126,'得点テーブル'!$B$6:$H$133,6,0))</f>
      </c>
      <c r="P126" s="60"/>
      <c r="Q126" s="189">
        <f>IF(P126=0,"",VLOOKUP(P126,'得点テーブル'!$B$6:$H$133,7,0))</f>
      </c>
      <c r="R126" s="37">
        <v>20</v>
      </c>
      <c r="S126" s="192"/>
    </row>
    <row r="127" spans="1:18" ht="13.5" customHeight="1">
      <c r="A127" s="186">
        <f t="shared" si="4"/>
        <v>97</v>
      </c>
      <c r="B127" s="186" t="str">
        <f t="shared" si="5"/>
        <v>T</v>
      </c>
      <c r="C127" s="96" t="s">
        <v>447</v>
      </c>
      <c r="D127" s="469" t="s">
        <v>99</v>
      </c>
      <c r="E127" s="186">
        <f t="shared" si="9"/>
        <v>20</v>
      </c>
      <c r="F127" s="60"/>
      <c r="G127" s="242">
        <f>IF(F127=0,"",VLOOKUP(F127,'得点テーブル'!$B$6:$H$133,2,0))</f>
      </c>
      <c r="H127" s="298"/>
      <c r="I127" s="49">
        <f>IF(H127=0,"",VLOOKUP(H127,'得点テーブル'!$B$6:$H$133,2,0))</f>
      </c>
      <c r="J127" s="141"/>
      <c r="K127" s="189">
        <f>IF(J127=0,"",VLOOKUP(J127,'得点テーブル'!$B$6:$H$258,4,0))</f>
      </c>
      <c r="L127" s="28">
        <v>64</v>
      </c>
      <c r="M127" s="189">
        <f>IF(L127=0,"",VLOOKUP(L127,'得点テーブル'!$B$6:$H$133,5,0))</f>
        <v>20</v>
      </c>
      <c r="N127" s="59"/>
      <c r="O127" s="189">
        <f>IF(N127=0,"",VLOOKUP(N127,'得点テーブル'!$B$6:$H$133,6,0))</f>
      </c>
      <c r="P127" s="59"/>
      <c r="Q127" s="189">
        <f>IF(P127=0,"",VLOOKUP(P127,'得点テーブル'!$B$6:$H$133,7,0))</f>
      </c>
      <c r="R127" s="37">
        <v>20</v>
      </c>
    </row>
    <row r="128" spans="1:20" ht="13.5" customHeight="1">
      <c r="A128" s="186">
        <f t="shared" si="4"/>
        <v>97</v>
      </c>
      <c r="B128" s="186" t="str">
        <f t="shared" si="5"/>
        <v>T</v>
      </c>
      <c r="C128" s="97" t="s">
        <v>448</v>
      </c>
      <c r="D128" s="432" t="s">
        <v>99</v>
      </c>
      <c r="E128" s="186">
        <f t="shared" si="9"/>
        <v>20</v>
      </c>
      <c r="F128" s="139"/>
      <c r="G128" s="242">
        <f>IF(F128=0,"",VLOOKUP(F128,'得点テーブル'!$B$6:$H$133,2,0))</f>
      </c>
      <c r="H128" s="298"/>
      <c r="I128" s="49">
        <f>IF(H128=0,"",VLOOKUP(H128,'得点テーブル'!$B$6:$H$133,2,0))</f>
      </c>
      <c r="J128" s="141"/>
      <c r="K128" s="189">
        <f>IF(J128=0,"",VLOOKUP(J128,'得点テーブル'!$B$6:$H$258,4,0))</f>
      </c>
      <c r="L128" s="28">
        <v>64</v>
      </c>
      <c r="M128" s="189">
        <f>IF(L128=0,"",VLOOKUP(L128,'得点テーブル'!$B$6:$H$133,5,0))</f>
        <v>20</v>
      </c>
      <c r="N128" s="59"/>
      <c r="O128" s="189">
        <f>IF(N128=0,"",VLOOKUP(N128,'得点テーブル'!$B$6:$H$133,6,0))</f>
      </c>
      <c r="P128" s="59"/>
      <c r="Q128" s="189">
        <f>IF(P128=0,"",VLOOKUP(P128,'得点テーブル'!$B$6:$H$133,7,0))</f>
      </c>
      <c r="R128" s="37">
        <v>20</v>
      </c>
      <c r="T128" s="42"/>
    </row>
    <row r="129" spans="1:18" ht="13.5" customHeight="1">
      <c r="A129" s="186">
        <f t="shared" si="4"/>
        <v>97</v>
      </c>
      <c r="B129" s="186" t="str">
        <f t="shared" si="5"/>
        <v>T</v>
      </c>
      <c r="C129" s="39" t="s">
        <v>449</v>
      </c>
      <c r="D129" s="432" t="s">
        <v>31</v>
      </c>
      <c r="E129" s="186">
        <f t="shared" si="9"/>
        <v>20</v>
      </c>
      <c r="F129" s="139">
        <v>16</v>
      </c>
      <c r="G129" s="242">
        <f>IF(F129=0,"",VLOOKUP(F129,'得点テーブル'!$B$6:$H$133,2,0))</f>
        <v>6</v>
      </c>
      <c r="H129" s="298">
        <v>4</v>
      </c>
      <c r="I129" s="49">
        <f>IF(H129=0,"",VLOOKUP(H129,'得点テーブル'!$B$6:$H$133,2,0))</f>
        <v>12</v>
      </c>
      <c r="J129" s="141" t="s">
        <v>387</v>
      </c>
      <c r="K129" s="189">
        <f>IF(J129=0,"",VLOOKUP(J129,'得点テーブル'!$B$6:$H$258,4,0))</f>
        <v>2</v>
      </c>
      <c r="L129" s="59"/>
      <c r="M129" s="189">
        <f>IF(L129=0,"",VLOOKUP(L129,'得点テーブル'!$B$6:$H$133,5,0))</f>
      </c>
      <c r="N129" s="59"/>
      <c r="O129" s="189"/>
      <c r="P129" s="59"/>
      <c r="Q129" s="189">
        <f>IF(P129=0,"",VLOOKUP(P129,'得点テーブル'!$B$6:$H$133,7,0))</f>
      </c>
      <c r="R129" s="37">
        <v>20</v>
      </c>
    </row>
    <row r="130" spans="1:18" ht="13.5" customHeight="1">
      <c r="A130" s="186">
        <f t="shared" si="4"/>
        <v>97</v>
      </c>
      <c r="B130" s="186" t="str">
        <f t="shared" si="5"/>
        <v>T</v>
      </c>
      <c r="C130" s="39" t="s">
        <v>450</v>
      </c>
      <c r="D130" s="432" t="s">
        <v>47</v>
      </c>
      <c r="E130" s="186">
        <f t="shared" si="9"/>
        <v>20</v>
      </c>
      <c r="F130" s="139">
        <v>8</v>
      </c>
      <c r="G130" s="242">
        <f>IF(F130=0,"",VLOOKUP(F130,'得点テーブル'!$B$6:$H$133,2,0))</f>
        <v>8</v>
      </c>
      <c r="H130" s="298">
        <v>3</v>
      </c>
      <c r="I130" s="49">
        <f>IF(H130=0,"",VLOOKUP(H130,'得点テーブル'!$B$6:$H$133,2,0))</f>
        <v>12</v>
      </c>
      <c r="J130" s="141"/>
      <c r="K130" s="189">
        <f>IF(J130=0,"",VLOOKUP(J130,'得点テーブル'!$B$6:$H$258,4,0))</f>
      </c>
      <c r="L130" s="59"/>
      <c r="M130" s="189">
        <f>IF(L130=0,"",VLOOKUP(L130,'得点テーブル'!$B$6:$H$133,5,0))</f>
      </c>
      <c r="N130" s="59"/>
      <c r="O130" s="189"/>
      <c r="P130" s="59"/>
      <c r="Q130" s="189">
        <f>IF(P130=0,"",VLOOKUP(P130,'得点テーブル'!$B$6:$H$133,7,0))</f>
      </c>
      <c r="R130" s="37">
        <v>20</v>
      </c>
    </row>
    <row r="131" spans="1:18" ht="13.5" customHeight="1">
      <c r="A131" s="186">
        <f t="shared" si="4"/>
        <v>97</v>
      </c>
      <c r="B131" s="186" t="str">
        <f t="shared" si="5"/>
        <v>T</v>
      </c>
      <c r="C131" s="39" t="s">
        <v>165</v>
      </c>
      <c r="D131" s="432" t="s">
        <v>159</v>
      </c>
      <c r="E131" s="186">
        <f t="shared" si="9"/>
        <v>20</v>
      </c>
      <c r="F131" s="139"/>
      <c r="G131" s="242"/>
      <c r="H131" s="298"/>
      <c r="I131" s="49"/>
      <c r="J131" s="141"/>
      <c r="K131" s="189"/>
      <c r="L131" s="59">
        <v>64</v>
      </c>
      <c r="M131" s="189">
        <f>IF(L131=0,"",VLOOKUP(L131,'得点テーブル'!$B$6:$H$133,5,0))</f>
        <v>20</v>
      </c>
      <c r="N131" s="59"/>
      <c r="O131" s="189">
        <f>IF(N131=0,"",VLOOKUP(N131,'得点テーブル'!$B$6:$H$133,6,0))</f>
      </c>
      <c r="P131" s="59"/>
      <c r="Q131" s="189">
        <f>IF(P131=0,"",VLOOKUP(P131,'得点テーブル'!$B$6:$H$133,7,0))</f>
      </c>
      <c r="R131" s="37">
        <v>20</v>
      </c>
    </row>
    <row r="132" spans="1:18" ht="13.5" customHeight="1">
      <c r="A132" s="186">
        <f t="shared" si="4"/>
        <v>97</v>
      </c>
      <c r="B132" s="186" t="str">
        <f t="shared" si="5"/>
        <v>T</v>
      </c>
      <c r="C132" s="262" t="s">
        <v>158</v>
      </c>
      <c r="D132" s="473" t="s">
        <v>159</v>
      </c>
      <c r="E132" s="186">
        <f t="shared" si="9"/>
        <v>20</v>
      </c>
      <c r="F132" s="264"/>
      <c r="G132" s="242"/>
      <c r="H132" s="298"/>
      <c r="I132" s="49"/>
      <c r="J132" s="265"/>
      <c r="K132" s="189"/>
      <c r="L132" s="72">
        <v>64</v>
      </c>
      <c r="M132" s="189">
        <f>IF(L132=0,"",VLOOKUP(L132,'得点テーブル'!$B$6:$H$133,5,0))</f>
        <v>20</v>
      </c>
      <c r="N132" s="72"/>
      <c r="O132" s="189">
        <f>IF(N132=0,"",VLOOKUP(N132,'得点テーブル'!$B$6:$H$133,6,0))</f>
      </c>
      <c r="P132" s="72"/>
      <c r="Q132" s="189">
        <f>IF(P132=0,"",VLOOKUP(P132,'得点テーブル'!$B$6:$H$133,7,0))</f>
      </c>
      <c r="R132" s="37">
        <v>20</v>
      </c>
    </row>
    <row r="133" spans="1:21" ht="13.5" customHeight="1">
      <c r="A133" s="186">
        <f t="shared" si="4"/>
        <v>97</v>
      </c>
      <c r="B133" s="186" t="str">
        <f t="shared" si="5"/>
        <v>T</v>
      </c>
      <c r="C133" s="39" t="s">
        <v>451</v>
      </c>
      <c r="D133" s="432" t="s">
        <v>131</v>
      </c>
      <c r="E133" s="186">
        <f t="shared" si="9"/>
        <v>20</v>
      </c>
      <c r="F133" s="141"/>
      <c r="G133" s="242"/>
      <c r="H133" s="298"/>
      <c r="I133" s="49"/>
      <c r="J133" s="141"/>
      <c r="K133" s="189"/>
      <c r="L133" s="41">
        <v>64</v>
      </c>
      <c r="M133" s="189">
        <f>IF(L133=0,"",VLOOKUP(L133,'得点テーブル'!$B$6:$H$133,5,0))</f>
        <v>20</v>
      </c>
      <c r="N133" s="59"/>
      <c r="O133" s="189">
        <f>IF(N133=0,"",VLOOKUP(N133,'得点テーブル'!$B$6:$H$133,6,0))</f>
      </c>
      <c r="P133" s="59"/>
      <c r="Q133" s="189">
        <f>IF(P133=0,"",VLOOKUP(P133,'得点テーブル'!$B$6:$H$133,7,0))</f>
      </c>
      <c r="R133" s="37">
        <v>20</v>
      </c>
      <c r="S133" s="192"/>
      <c r="T133" s="42"/>
      <c r="U133" s="43"/>
    </row>
    <row r="134" spans="1:21" ht="13.5" customHeight="1">
      <c r="A134" s="186">
        <f aca="true" t="shared" si="10" ref="A134:A197">IF(E134=0,"",RANK(E134,$E$4:$E$238))</f>
        <v>97</v>
      </c>
      <c r="B134" s="186" t="str">
        <f aca="true" t="shared" si="11" ref="B134:B197">IF(E134=0,"",IF(A134=A133,"T",""))</f>
        <v>T</v>
      </c>
      <c r="C134" s="104" t="s">
        <v>452</v>
      </c>
      <c r="D134" s="432" t="s">
        <v>131</v>
      </c>
      <c r="E134" s="186">
        <f t="shared" si="9"/>
        <v>20</v>
      </c>
      <c r="F134" s="141"/>
      <c r="G134" s="242"/>
      <c r="H134" s="298"/>
      <c r="I134" s="49"/>
      <c r="J134" s="141"/>
      <c r="K134" s="189"/>
      <c r="L134" s="41">
        <v>64</v>
      </c>
      <c r="M134" s="189">
        <f>IF(L134=0,"",VLOOKUP(L134,'得点テーブル'!$B$6:$H$133,5,0))</f>
        <v>20</v>
      </c>
      <c r="N134" s="41"/>
      <c r="O134" s="189">
        <f>IF(N134=0,"",VLOOKUP(N134,'得点テーブル'!$B$6:$H$133,6,0))</f>
      </c>
      <c r="P134" s="59"/>
      <c r="Q134" s="189">
        <f>IF(P134=0,"",VLOOKUP(P134,'得点テーブル'!$B$6:$H$133,7,0))</f>
      </c>
      <c r="R134" s="37">
        <v>20</v>
      </c>
      <c r="S134" s="192"/>
      <c r="T134" s="42"/>
      <c r="U134" s="43"/>
    </row>
    <row r="135" spans="1:19" ht="13.5" customHeight="1">
      <c r="A135" s="186">
        <f t="shared" si="10"/>
        <v>97</v>
      </c>
      <c r="B135" s="186" t="str">
        <f t="shared" si="11"/>
        <v>T</v>
      </c>
      <c r="C135" s="39" t="s">
        <v>170</v>
      </c>
      <c r="D135" s="432" t="s">
        <v>159</v>
      </c>
      <c r="E135" s="186">
        <f t="shared" si="8"/>
        <v>20</v>
      </c>
      <c r="F135" s="60"/>
      <c r="G135" s="242"/>
      <c r="H135" s="298"/>
      <c r="I135" s="49"/>
      <c r="J135" s="141"/>
      <c r="K135" s="189"/>
      <c r="L135" s="59">
        <v>64</v>
      </c>
      <c r="M135" s="189">
        <f>IF(L135=0,"",VLOOKUP(L135,'得点テーブル'!$B$6:$H$133,5,0))</f>
        <v>20</v>
      </c>
      <c r="N135" s="59"/>
      <c r="O135" s="189">
        <f>IF(N135=0,"",VLOOKUP(N135,'得点テーブル'!$B$6:$H$133,6,0))</f>
      </c>
      <c r="P135" s="59"/>
      <c r="Q135" s="189">
        <f>IF(P135=0,"",VLOOKUP(P135,'得点テーブル'!$B$6:$H$133,7,0))</f>
      </c>
      <c r="S135" s="191"/>
    </row>
    <row r="136" spans="1:18" ht="13.5" customHeight="1">
      <c r="A136" s="186">
        <f t="shared" si="10"/>
        <v>97</v>
      </c>
      <c r="B136" s="186" t="str">
        <f t="shared" si="11"/>
        <v>T</v>
      </c>
      <c r="C136" s="39" t="s">
        <v>174</v>
      </c>
      <c r="D136" s="432" t="s">
        <v>159</v>
      </c>
      <c r="E136" s="186">
        <f t="shared" si="8"/>
        <v>20</v>
      </c>
      <c r="F136" s="60"/>
      <c r="G136" s="242"/>
      <c r="H136" s="298"/>
      <c r="I136" s="49"/>
      <c r="J136" s="141"/>
      <c r="K136" s="189"/>
      <c r="L136" s="59">
        <v>64</v>
      </c>
      <c r="M136" s="189">
        <f>IF(L136=0,"",VLOOKUP(L136,'得点テーブル'!$B$6:$H$133,5,0))</f>
        <v>20</v>
      </c>
      <c r="N136" s="59"/>
      <c r="O136" s="189">
        <f>IF(N136=0,"",VLOOKUP(N136,'得点テーブル'!$B$6:$H$133,6,0))</f>
      </c>
      <c r="P136" s="59"/>
      <c r="Q136" s="189">
        <f>IF(P136=0,"",VLOOKUP(P136,'得点テーブル'!$B$6:$H$133,7,0))</f>
      </c>
      <c r="R136" s="37">
        <v>15</v>
      </c>
    </row>
    <row r="137" spans="1:18" ht="13.5" customHeight="1">
      <c r="A137" s="186">
        <f t="shared" si="10"/>
        <v>97</v>
      </c>
      <c r="B137" s="186" t="str">
        <f t="shared" si="11"/>
        <v>T</v>
      </c>
      <c r="C137" s="39" t="s">
        <v>453</v>
      </c>
      <c r="D137" s="432" t="s">
        <v>16</v>
      </c>
      <c r="E137" s="186">
        <f>IF(F137="",0,G137)+IF(H137="",0,I137)+IF(J137="",0,K137)+IF(L137="",0,M137)+IF(N137="",0,O137)+IF(P137="",0,#REF!)</f>
        <v>20</v>
      </c>
      <c r="F137" s="60"/>
      <c r="G137" s="242"/>
      <c r="H137" s="298"/>
      <c r="I137" s="49"/>
      <c r="J137" s="141"/>
      <c r="K137" s="189"/>
      <c r="L137" s="59">
        <v>64</v>
      </c>
      <c r="M137" s="189">
        <f>IF(L137=0,"",VLOOKUP(L137,'得点テーブル'!$B$6:$H$133,5,0))</f>
        <v>20</v>
      </c>
      <c r="N137" s="59"/>
      <c r="O137" s="189">
        <f>IF(N137=0,"",VLOOKUP(N137,'得点テーブル'!$B$6:$H$133,6,0))</f>
      </c>
      <c r="P137" s="59"/>
      <c r="Q137" s="189">
        <f>IF(P137=0,"",VLOOKUP(P137,'得点テーブル'!$B$6:$H$133,7,0))</f>
      </c>
      <c r="R137" s="37">
        <v>15</v>
      </c>
    </row>
    <row r="138" spans="1:19" ht="13.5" customHeight="1">
      <c r="A138" s="186">
        <f t="shared" si="10"/>
        <v>97</v>
      </c>
      <c r="B138" s="186" t="str">
        <f t="shared" si="11"/>
        <v>T</v>
      </c>
      <c r="C138" s="66" t="s">
        <v>454</v>
      </c>
      <c r="D138" s="432" t="s">
        <v>99</v>
      </c>
      <c r="E138" s="186">
        <f t="shared" si="8"/>
        <v>20</v>
      </c>
      <c r="F138" s="60"/>
      <c r="G138" s="242"/>
      <c r="H138" s="298"/>
      <c r="I138" s="49"/>
      <c r="J138" s="141"/>
      <c r="K138" s="189"/>
      <c r="L138" s="59">
        <v>64</v>
      </c>
      <c r="M138" s="189">
        <f>IF(L138=0,"",VLOOKUP(L138,'得点テーブル'!$B$6:$H$133,5,0))</f>
        <v>20</v>
      </c>
      <c r="N138" s="59"/>
      <c r="O138" s="189">
        <f>IF(N138=0,"",VLOOKUP(N138,'得点テーブル'!$B$6:$H$133,6,0))</f>
      </c>
      <c r="P138" s="59"/>
      <c r="Q138" s="189">
        <f>IF(P138=0,"",VLOOKUP(P138,'得点テーブル'!$B$6:$H$133,7,0))</f>
      </c>
      <c r="S138" s="191"/>
    </row>
    <row r="139" spans="1:19" ht="13.5" customHeight="1">
      <c r="A139" s="186">
        <f t="shared" si="10"/>
        <v>97</v>
      </c>
      <c r="B139" s="186" t="str">
        <f t="shared" si="11"/>
        <v>T</v>
      </c>
      <c r="C139" s="66" t="s">
        <v>455</v>
      </c>
      <c r="D139" s="432" t="s">
        <v>99</v>
      </c>
      <c r="E139" s="186">
        <f t="shared" si="8"/>
        <v>20</v>
      </c>
      <c r="F139" s="60"/>
      <c r="G139" s="242"/>
      <c r="H139" s="298"/>
      <c r="I139" s="49"/>
      <c r="J139" s="141"/>
      <c r="K139" s="189"/>
      <c r="L139" s="59">
        <v>64</v>
      </c>
      <c r="M139" s="189">
        <f>IF(L139=0,"",VLOOKUP(L139,'得点テーブル'!$B$6:$H$133,5,0))</f>
        <v>20</v>
      </c>
      <c r="N139" s="59"/>
      <c r="O139" s="189">
        <f>IF(N139=0,"",VLOOKUP(N139,'得点テーブル'!$B$6:$H$133,6,0))</f>
      </c>
      <c r="P139" s="59"/>
      <c r="Q139" s="189">
        <f>IF(P139=0,"",VLOOKUP(P139,'得点テーブル'!$B$6:$H$133,7,0))</f>
      </c>
      <c r="S139" s="192"/>
    </row>
    <row r="140" spans="1:19" ht="13.5" customHeight="1">
      <c r="A140" s="186">
        <f t="shared" si="10"/>
        <v>97</v>
      </c>
      <c r="B140" s="186" t="str">
        <f t="shared" si="11"/>
        <v>T</v>
      </c>
      <c r="C140" s="66" t="s">
        <v>456</v>
      </c>
      <c r="D140" s="432" t="s">
        <v>29</v>
      </c>
      <c r="E140" s="186">
        <f t="shared" si="8"/>
        <v>20</v>
      </c>
      <c r="F140" s="60"/>
      <c r="G140" s="242"/>
      <c r="H140" s="298"/>
      <c r="I140" s="49"/>
      <c r="J140" s="141"/>
      <c r="K140" s="189"/>
      <c r="L140" s="141">
        <v>64</v>
      </c>
      <c r="M140" s="189">
        <f>IF(L140=0,"",VLOOKUP(L140,'得点テーブル'!$B$6:$H$133,5,0))</f>
        <v>20</v>
      </c>
      <c r="N140" s="59"/>
      <c r="O140" s="189">
        <f>IF(N140=0,"",VLOOKUP(N140,'得点テーブル'!$B$6:$H$133,6,0))</f>
      </c>
      <c r="P140" s="59"/>
      <c r="Q140" s="189">
        <f>IF(P140=0,"",VLOOKUP(P140,'得点テーブル'!$B$6:$H$133,7,0))</f>
      </c>
      <c r="S140" s="192"/>
    </row>
    <row r="141" spans="1:18" ht="13.5" customHeight="1">
      <c r="A141" s="186">
        <f t="shared" si="10"/>
        <v>97</v>
      </c>
      <c r="B141" s="186" t="str">
        <f t="shared" si="11"/>
        <v>T</v>
      </c>
      <c r="C141" s="66" t="s">
        <v>457</v>
      </c>
      <c r="D141" s="432" t="s">
        <v>390</v>
      </c>
      <c r="E141" s="186">
        <f t="shared" si="8"/>
        <v>20</v>
      </c>
      <c r="F141" s="60"/>
      <c r="G141" s="242">
        <f>IF(F141=0,"",VLOOKUP(F141,'得点テーブル'!$B$6:$H$133,2,0))</f>
      </c>
      <c r="H141" s="298"/>
      <c r="I141" s="49">
        <f>IF(H141=0,"",VLOOKUP(H141,'得点テーブル'!$B$6:$H$133,2,0))</f>
      </c>
      <c r="J141" s="141"/>
      <c r="K141" s="189"/>
      <c r="L141" s="141">
        <v>64</v>
      </c>
      <c r="M141" s="189">
        <f>IF(L141=0,"",VLOOKUP(L141,'得点テーブル'!$B$6:$H$133,5,0))</f>
        <v>20</v>
      </c>
      <c r="N141" s="59"/>
      <c r="O141" s="189">
        <f>IF(N141=0,"",VLOOKUP(N141,'得点テーブル'!$B$6:$H$133,6,0))</f>
      </c>
      <c r="P141" s="59"/>
      <c r="Q141" s="189">
        <f>IF(P141=0,"",VLOOKUP(P141,'得点テーブル'!$B$6:$H$133,7,0))</f>
      </c>
      <c r="R141" s="37">
        <v>15</v>
      </c>
    </row>
    <row r="142" spans="1:19" ht="13.5" customHeight="1">
      <c r="A142" s="186">
        <f t="shared" si="10"/>
        <v>97</v>
      </c>
      <c r="B142" s="186" t="str">
        <f t="shared" si="11"/>
        <v>T</v>
      </c>
      <c r="C142" s="66" t="s">
        <v>458</v>
      </c>
      <c r="D142" s="432" t="s">
        <v>29</v>
      </c>
      <c r="E142" s="186">
        <f t="shared" si="8"/>
        <v>20</v>
      </c>
      <c r="F142" s="60"/>
      <c r="G142" s="242">
        <f>IF(F142=0,"",VLOOKUP(F142,'得点テーブル'!$B$6:$H$133,2,0))</f>
      </c>
      <c r="H142" s="298"/>
      <c r="I142" s="49">
        <f>IF(H142=0,"",VLOOKUP(H142,'得点テーブル'!$B$6:$H$133,2,0))</f>
      </c>
      <c r="J142" s="141"/>
      <c r="K142" s="189">
        <f>IF(J142=0,"",VLOOKUP(J142,'得点テーブル'!$B$6:$H$258,4,0))</f>
      </c>
      <c r="L142" s="245"/>
      <c r="M142" s="189">
        <f>IF(L142=0,"",VLOOKUP(L142,'得点テーブル'!$B$6:$H$133,5,0))</f>
      </c>
      <c r="N142" s="59"/>
      <c r="O142" s="189">
        <f>IF(N142=0,"",VLOOKUP(N142,'得点テーブル'!$B$6:$H$133,6,0))</f>
      </c>
      <c r="P142" s="59">
        <v>32</v>
      </c>
      <c r="Q142" s="189">
        <f>IF(P142=0,"",VLOOKUP(P142,'得点テーブル'!$B$6:$H$133,7,0))</f>
        <v>20</v>
      </c>
      <c r="S142" s="191"/>
    </row>
    <row r="143" spans="1:19" ht="13.5" customHeight="1">
      <c r="A143" s="186">
        <f t="shared" si="10"/>
        <v>97</v>
      </c>
      <c r="B143" s="186" t="str">
        <f t="shared" si="11"/>
        <v>T</v>
      </c>
      <c r="C143" s="138" t="s">
        <v>193</v>
      </c>
      <c r="D143" s="470" t="s">
        <v>47</v>
      </c>
      <c r="E143" s="186">
        <f t="shared" si="8"/>
        <v>20</v>
      </c>
      <c r="F143" s="60"/>
      <c r="G143" s="242">
        <f>IF(F143=0,"",VLOOKUP(F143,'得点テーブル'!$B$6:$H$133,2,0))</f>
      </c>
      <c r="H143" s="298"/>
      <c r="I143" s="49">
        <f>IF(H143=0,"",VLOOKUP(H143,'得点テーブル'!$B$6:$H$133,2,0))</f>
      </c>
      <c r="J143" s="141"/>
      <c r="K143" s="189">
        <f>IF(J143=0,"",VLOOKUP(J143,'得点テーブル'!$B$6:$H$258,4,0))</f>
      </c>
      <c r="L143" s="141"/>
      <c r="M143" s="189">
        <f>IF(L143=0,"",VLOOKUP(L143,'得点テーブル'!$B$6:$H$133,5,0))</f>
      </c>
      <c r="N143" s="59"/>
      <c r="O143" s="189">
        <f>IF(N143=0,"",VLOOKUP(N143,'得点テーブル'!$B$6:$H$133,6,0))</f>
      </c>
      <c r="P143" s="59">
        <v>32</v>
      </c>
      <c r="Q143" s="189">
        <f>IF(P143=0,"",VLOOKUP(P143,'得点テーブル'!$B$6:$H$133,7,0))</f>
        <v>20</v>
      </c>
      <c r="S143" s="191"/>
    </row>
    <row r="144" spans="1:18" ht="13.5" customHeight="1">
      <c r="A144" s="186">
        <f t="shared" si="10"/>
        <v>139</v>
      </c>
      <c r="B144" s="186">
        <f t="shared" si="11"/>
      </c>
      <c r="C144" s="66" t="s">
        <v>459</v>
      </c>
      <c r="D144" s="432" t="s">
        <v>31</v>
      </c>
      <c r="E144" s="186">
        <f t="shared" si="8"/>
        <v>19</v>
      </c>
      <c r="F144" s="60"/>
      <c r="G144" s="242">
        <f>IF(F144=0,"",VLOOKUP(F144,'得点テーブル'!$B$6:$H$133,2,0))</f>
      </c>
      <c r="H144" s="298">
        <v>2</v>
      </c>
      <c r="I144" s="49">
        <f>IF(H144=0,"",VLOOKUP(H144,'得点テーブル'!$B$6:$H$133,2,0))</f>
        <v>18</v>
      </c>
      <c r="J144" s="141" t="s">
        <v>384</v>
      </c>
      <c r="K144" s="189">
        <f>IF(J144=0,"",VLOOKUP(J144,'得点テーブル'!$B$6:$H$258,4,0))</f>
        <v>1</v>
      </c>
      <c r="L144" s="141"/>
      <c r="M144" s="189"/>
      <c r="N144" s="59"/>
      <c r="O144" s="189"/>
      <c r="P144" s="59"/>
      <c r="Q144" s="189">
        <f>IF(P144=0,"",VLOOKUP(P144,'得点テーブル'!$B$6:$H$133,7,0))</f>
      </c>
      <c r="R144" s="37">
        <v>15</v>
      </c>
    </row>
    <row r="145" spans="1:18" s="62" customFormat="1" ht="13.5" customHeight="1">
      <c r="A145" s="186">
        <f t="shared" si="10"/>
        <v>140</v>
      </c>
      <c r="B145" s="186">
        <f t="shared" si="11"/>
      </c>
      <c r="C145" s="66" t="s">
        <v>460</v>
      </c>
      <c r="D145" s="432" t="s">
        <v>77</v>
      </c>
      <c r="E145" s="186">
        <f t="shared" si="8"/>
        <v>18</v>
      </c>
      <c r="F145" s="60">
        <v>2</v>
      </c>
      <c r="G145" s="242">
        <f>IF(F145=0,"",VLOOKUP(F145,'得点テーブル'!$B$6:$H$133,2,0))</f>
        <v>18</v>
      </c>
      <c r="H145" s="298"/>
      <c r="I145" s="49">
        <f>IF(H145=0,"",VLOOKUP(H145,'得点テーブル'!$B$6:$H$133,2,0))</f>
      </c>
      <c r="J145" s="141"/>
      <c r="K145" s="189">
        <f>IF(J145=0,"",VLOOKUP(J145,'得点テーブル'!$B$6:$H$258,4,0))</f>
      </c>
      <c r="L145" s="141"/>
      <c r="M145" s="189">
        <f>IF(L145=0,"",VLOOKUP(L145,'得点テーブル'!$B$6:$H$133,5,0))</f>
      </c>
      <c r="N145" s="59"/>
      <c r="O145" s="189"/>
      <c r="P145" s="59"/>
      <c r="Q145" s="189">
        <f>IF(P145=0,"",VLOOKUP(P145,'得点テーブル'!$B$6:$H$133,7,0))</f>
      </c>
      <c r="R145" s="62">
        <v>15</v>
      </c>
    </row>
    <row r="146" spans="1:19" ht="13.5" customHeight="1">
      <c r="A146" s="186">
        <f t="shared" si="10"/>
        <v>140</v>
      </c>
      <c r="B146" s="186" t="str">
        <f t="shared" si="11"/>
        <v>T</v>
      </c>
      <c r="C146" s="66" t="s">
        <v>461</v>
      </c>
      <c r="D146" s="432" t="s">
        <v>77</v>
      </c>
      <c r="E146" s="186">
        <f t="shared" si="8"/>
        <v>18</v>
      </c>
      <c r="F146" s="60">
        <v>2</v>
      </c>
      <c r="G146" s="242">
        <f>IF(F146=0,"",VLOOKUP(F146,'得点テーブル'!$B$6:$H$133,2,0))</f>
        <v>18</v>
      </c>
      <c r="H146" s="298"/>
      <c r="I146" s="49">
        <f>IF(H146=0,"",VLOOKUP(H146,'得点テーブル'!$B$6:$H$133,2,0))</f>
      </c>
      <c r="J146" s="141"/>
      <c r="K146" s="189">
        <f>IF(J146=0,"",VLOOKUP(J146,'得点テーブル'!$B$6:$H$258,4,0))</f>
      </c>
      <c r="L146" s="141"/>
      <c r="M146" s="189">
        <f>IF(L146=0,"",VLOOKUP(L146,'得点テーブル'!$B$6:$H$133,5,0))</f>
      </c>
      <c r="N146" s="59"/>
      <c r="O146" s="189"/>
      <c r="P146" s="59"/>
      <c r="Q146" s="189">
        <f>IF(P146=0,"",VLOOKUP(P146,'得点テーブル'!$B$6:$H$133,7,0))</f>
      </c>
      <c r="S146" s="192"/>
    </row>
    <row r="147" spans="1:19" ht="13.5" customHeight="1">
      <c r="A147" s="186">
        <f t="shared" si="10"/>
        <v>140</v>
      </c>
      <c r="B147" s="186" t="str">
        <f t="shared" si="11"/>
        <v>T</v>
      </c>
      <c r="C147" s="66" t="s">
        <v>316</v>
      </c>
      <c r="D147" s="432" t="s">
        <v>52</v>
      </c>
      <c r="E147" s="186">
        <f t="shared" si="8"/>
        <v>18</v>
      </c>
      <c r="F147" s="60"/>
      <c r="G147" s="242">
        <f>IF(F147=0,"",VLOOKUP(F147,'得点テーブル'!$B$6:$H$133,2,0))</f>
      </c>
      <c r="H147" s="298">
        <v>2</v>
      </c>
      <c r="I147" s="49">
        <f>IF(H147=0,"",VLOOKUP(H147,'得点テーブル'!$B$6:$H$133,2,0))</f>
        <v>18</v>
      </c>
      <c r="J147" s="141"/>
      <c r="K147" s="189"/>
      <c r="L147" s="141"/>
      <c r="M147" s="189"/>
      <c r="N147" s="59"/>
      <c r="O147" s="189"/>
      <c r="P147" s="59"/>
      <c r="Q147" s="189">
        <f>IF(P147=0,"",VLOOKUP(P147,'得点テーブル'!$B$6:$H$133,7,0))</f>
      </c>
      <c r="S147" s="192"/>
    </row>
    <row r="148" spans="1:17" s="62" customFormat="1" ht="13.5" customHeight="1">
      <c r="A148" s="186">
        <f t="shared" si="10"/>
        <v>143</v>
      </c>
      <c r="B148" s="186">
        <f t="shared" si="11"/>
      </c>
      <c r="C148" s="66" t="s">
        <v>462</v>
      </c>
      <c r="D148" s="432" t="s">
        <v>21</v>
      </c>
      <c r="E148" s="186">
        <f t="shared" si="8"/>
        <v>15</v>
      </c>
      <c r="F148" s="60"/>
      <c r="G148" s="242">
        <f>IF(F148=0,"",VLOOKUP(F148,'得点テーブル'!$B$6:$H$133,2,0))</f>
      </c>
      <c r="H148" s="298"/>
      <c r="I148" s="49">
        <f>IF(H148=0,"",VLOOKUP(H148,'得点テーブル'!$B$6:$H$133,2,0))</f>
      </c>
      <c r="J148" s="141">
        <v>32</v>
      </c>
      <c r="K148" s="189">
        <f>IF(J148=0,"",VLOOKUP(J148,'得点テーブル'!$B$6:$H$258,4,0))</f>
        <v>15</v>
      </c>
      <c r="L148" s="141"/>
      <c r="M148" s="189">
        <f>IF(L148=0,"",VLOOKUP(L148,'得点テーブル'!$B$6:$H$133,5,0))</f>
      </c>
      <c r="N148" s="59"/>
      <c r="O148" s="189">
        <f>IF(N148=0,"",VLOOKUP(N148,'得点テーブル'!$B$6:$H$133,6,0))</f>
      </c>
      <c r="P148" s="59"/>
      <c r="Q148" s="189">
        <f>IF(P148=0,"",VLOOKUP(P148,'得点テーブル'!$B$6:$H$133,7,0))</f>
      </c>
    </row>
    <row r="149" spans="1:17" ht="13.5" customHeight="1">
      <c r="A149" s="186">
        <f t="shared" si="10"/>
        <v>143</v>
      </c>
      <c r="B149" s="186" t="str">
        <f t="shared" si="11"/>
        <v>T</v>
      </c>
      <c r="C149" s="244" t="s">
        <v>463</v>
      </c>
      <c r="D149" s="471" t="s">
        <v>23</v>
      </c>
      <c r="E149" s="186">
        <f t="shared" si="8"/>
        <v>15</v>
      </c>
      <c r="F149" s="60"/>
      <c r="G149" s="242">
        <f>IF(F149=0,"",VLOOKUP(F149,'得点テーブル'!$B$6:$H$133,2,0))</f>
      </c>
      <c r="H149" s="298"/>
      <c r="I149" s="49">
        <f>IF(H149=0,"",VLOOKUP(H149,'得点テーブル'!$B$6:$H$133,2,0))</f>
      </c>
      <c r="J149" s="141">
        <v>32</v>
      </c>
      <c r="K149" s="189">
        <f>IF(J149=0,"",VLOOKUP(J149,'得点テーブル'!$B$6:$H$258,4,0))</f>
        <v>15</v>
      </c>
      <c r="L149" s="141"/>
      <c r="M149" s="189">
        <f>IF(L149=0,"",VLOOKUP(L149,'得点テーブル'!$B$6:$H$133,5,0))</f>
      </c>
      <c r="N149" s="59"/>
      <c r="O149" s="189">
        <f>IF(N149=0,"",VLOOKUP(N149,'得点テーブル'!$B$6:$H$133,6,0))</f>
      </c>
      <c r="P149" s="59"/>
      <c r="Q149" s="189">
        <f>IF(P149=0,"",VLOOKUP(P149,'得点テーブル'!$B$6:$H$133,7,0))</f>
      </c>
    </row>
    <row r="150" spans="1:17" ht="13.5" customHeight="1">
      <c r="A150" s="186">
        <f t="shared" si="10"/>
        <v>143</v>
      </c>
      <c r="B150" s="186" t="str">
        <f t="shared" si="11"/>
        <v>T</v>
      </c>
      <c r="C150" s="138" t="s">
        <v>191</v>
      </c>
      <c r="D150" s="432" t="s">
        <v>192</v>
      </c>
      <c r="E150" s="186">
        <f>IF(F150="",0,G150)+IF(H150="",0,I150)+IF(J150="",0,K150)+IF(L150="",0,M150)+IF(N150="",0,O150)+IF(P150="",0,Q150)</f>
        <v>15</v>
      </c>
      <c r="F150" s="60"/>
      <c r="G150" s="242">
        <f>IF(F150=0,"",VLOOKUP(F150,'得点テーブル'!$B$6:$H$133,2,0))</f>
      </c>
      <c r="H150" s="298"/>
      <c r="I150" s="49">
        <f>IF(H150=0,"",VLOOKUP(H150,'得点テーブル'!$B$6:$H$133,2,0))</f>
      </c>
      <c r="J150" s="141"/>
      <c r="K150" s="189">
        <f>IF(J150=0,"",VLOOKUP(J150,'得点テーブル'!$B$6:$H$258,4,0))</f>
      </c>
      <c r="L150" s="141"/>
      <c r="M150" s="189">
        <f>IF(L150=0,"",VLOOKUP(L150,'得点テーブル'!$B$6:$H$133,5,0))</f>
      </c>
      <c r="N150" s="59"/>
      <c r="O150" s="189">
        <f>IF(N150=0,"",VLOOKUP(N150,'得点テーブル'!$B$6:$H$133,6,0))</f>
      </c>
      <c r="P150" s="59">
        <v>64</v>
      </c>
      <c r="Q150" s="189">
        <f>IF(P150=0,"",VLOOKUP(P150,'得点テーブル'!$B$6:$H$133,7,0))</f>
        <v>15</v>
      </c>
    </row>
    <row r="151" spans="1:17" ht="13.5" customHeight="1">
      <c r="A151" s="186">
        <f t="shared" si="10"/>
        <v>143</v>
      </c>
      <c r="B151" s="186" t="str">
        <f t="shared" si="11"/>
        <v>T</v>
      </c>
      <c r="C151" s="66" t="s">
        <v>464</v>
      </c>
      <c r="D151" s="432" t="s">
        <v>192</v>
      </c>
      <c r="E151" s="186">
        <f t="shared" si="8"/>
        <v>15</v>
      </c>
      <c r="F151" s="60"/>
      <c r="G151" s="242">
        <f>IF(F151=0,"",VLOOKUP(F151,'得点テーブル'!$B$6:$H$133,2,0))</f>
      </c>
      <c r="H151" s="298"/>
      <c r="I151" s="49">
        <f>IF(H151=0,"",VLOOKUP(H151,'得点テーブル'!$B$6:$H$133,2,0))</f>
      </c>
      <c r="J151" s="141"/>
      <c r="K151" s="189">
        <f>IF(J151=0,"",VLOOKUP(J151,'得点テーブル'!$B$6:$H$258,4,0))</f>
      </c>
      <c r="L151" s="141"/>
      <c r="M151" s="189">
        <f>IF(L151=0,"",VLOOKUP(L151,'得点テーブル'!$B$6:$H$133,5,0))</f>
      </c>
      <c r="N151" s="59"/>
      <c r="O151" s="189">
        <f>IF(N151=0,"",VLOOKUP(N151,'得点テーブル'!$B$6:$H$133,6,0))</f>
      </c>
      <c r="P151" s="59">
        <v>64</v>
      </c>
      <c r="Q151" s="189">
        <f>IF(P151=0,"",VLOOKUP(P151,'得点テーブル'!$B$6:$H$133,7,0))</f>
        <v>15</v>
      </c>
    </row>
    <row r="152" spans="1:17" ht="13.5" customHeight="1">
      <c r="A152" s="186">
        <f t="shared" si="10"/>
        <v>143</v>
      </c>
      <c r="B152" s="186" t="str">
        <f t="shared" si="11"/>
        <v>T</v>
      </c>
      <c r="C152" s="66" t="s">
        <v>465</v>
      </c>
      <c r="D152" s="432" t="s">
        <v>390</v>
      </c>
      <c r="E152" s="186">
        <f t="shared" si="8"/>
        <v>15</v>
      </c>
      <c r="F152" s="60"/>
      <c r="G152" s="242">
        <f>IF(F152=0,"",VLOOKUP(F152,'得点テーブル'!$B$6:$H$133,2,0))</f>
      </c>
      <c r="H152" s="298"/>
      <c r="I152" s="49">
        <f>IF(H152=0,"",VLOOKUP(H152,'得点テーブル'!$B$6:$H$133,2,0))</f>
      </c>
      <c r="J152" s="141"/>
      <c r="K152" s="189">
        <f>IF(J152=0,"",VLOOKUP(J152,'得点テーブル'!$B$6:$H$258,4,0))</f>
      </c>
      <c r="L152" s="141"/>
      <c r="M152" s="189">
        <f>IF(L152=0,"",VLOOKUP(L152,'得点テーブル'!$B$6:$H$133,5,0))</f>
      </c>
      <c r="N152" s="59"/>
      <c r="O152" s="189">
        <f>IF(N152=0,"",VLOOKUP(N152,'得点テーブル'!$B$6:$H$133,6,0))</f>
      </c>
      <c r="P152" s="59">
        <v>64</v>
      </c>
      <c r="Q152" s="189">
        <f>IF(P152=0,"",VLOOKUP(P152,'得点テーブル'!$B$6:$H$133,7,0))</f>
        <v>15</v>
      </c>
    </row>
    <row r="153" spans="1:17" ht="13.5" customHeight="1">
      <c r="A153" s="186">
        <f t="shared" si="10"/>
        <v>143</v>
      </c>
      <c r="B153" s="186" t="str">
        <f t="shared" si="11"/>
        <v>T</v>
      </c>
      <c r="C153" s="66" t="s">
        <v>466</v>
      </c>
      <c r="D153" s="432" t="s">
        <v>21</v>
      </c>
      <c r="E153" s="186">
        <f t="shared" si="8"/>
        <v>15</v>
      </c>
      <c r="F153" s="60"/>
      <c r="G153" s="242">
        <f>IF(F153=0,"",VLOOKUP(F153,'得点テーブル'!$B$6:$H$133,2,0))</f>
      </c>
      <c r="H153" s="298"/>
      <c r="I153" s="49">
        <f>IF(H153=0,"",VLOOKUP(H153,'得点テーブル'!$B$6:$H$133,2,0))</f>
      </c>
      <c r="J153" s="141">
        <v>32</v>
      </c>
      <c r="K153" s="189">
        <f>IF(J153=0,"",VLOOKUP(J153,'得点テーブル'!$B$6:$H$258,4,0))</f>
        <v>15</v>
      </c>
      <c r="L153" s="141"/>
      <c r="M153" s="189">
        <f>IF(L153=0,"",VLOOKUP(L153,'得点テーブル'!$B$6:$H$133,5,0))</f>
      </c>
      <c r="N153" s="59"/>
      <c r="O153" s="189">
        <f>IF(N153=0,"",VLOOKUP(N153,'得点テーブル'!$B$6:$H$133,6,0))</f>
      </c>
      <c r="P153" s="59"/>
      <c r="Q153" s="189">
        <f>IF(P153=0,"",VLOOKUP(P153,'得点テーブル'!$B$6:$H$133,7,0))</f>
      </c>
    </row>
    <row r="154" spans="1:17" ht="13.5" customHeight="1">
      <c r="A154" s="186">
        <f t="shared" si="10"/>
        <v>143</v>
      </c>
      <c r="B154" s="186" t="str">
        <f t="shared" si="11"/>
        <v>T</v>
      </c>
      <c r="C154" s="66" t="s">
        <v>467</v>
      </c>
      <c r="D154" s="471" t="s">
        <v>143</v>
      </c>
      <c r="E154" s="186">
        <f t="shared" si="8"/>
        <v>15</v>
      </c>
      <c r="F154" s="60"/>
      <c r="G154" s="242">
        <f>IF(F154=0,"",VLOOKUP(F154,'得点テーブル'!$B$6:$H$133,2,0))</f>
      </c>
      <c r="H154" s="298"/>
      <c r="I154" s="49">
        <f>IF(H154=0,"",VLOOKUP(H154,'得点テーブル'!$B$6:$H$133,2,0))</f>
      </c>
      <c r="J154" s="141"/>
      <c r="K154" s="189">
        <f>IF(J154=0,"",VLOOKUP(J154,'得点テーブル'!$B$6:$H$258,4,0))</f>
      </c>
      <c r="L154" s="141"/>
      <c r="M154" s="189">
        <f>IF(L154=0,"",VLOOKUP(L154,'得点テーブル'!$B$6:$H$133,5,0))</f>
      </c>
      <c r="N154" s="59"/>
      <c r="O154" s="189">
        <f>IF(N154=0,"",VLOOKUP(N154,'得点テーブル'!$B$6:$H$133,6,0))</f>
      </c>
      <c r="P154" s="59">
        <v>64</v>
      </c>
      <c r="Q154" s="189">
        <f>IF(P154=0,"",VLOOKUP(P154,'得点テーブル'!$B$6:$H$133,7,0))</f>
        <v>15</v>
      </c>
    </row>
    <row r="155" spans="1:17" ht="13.5" customHeight="1">
      <c r="A155" s="186">
        <f t="shared" si="10"/>
        <v>143</v>
      </c>
      <c r="B155" s="186" t="str">
        <f t="shared" si="11"/>
        <v>T</v>
      </c>
      <c r="C155" s="66" t="s">
        <v>468</v>
      </c>
      <c r="D155" s="432" t="s">
        <v>34</v>
      </c>
      <c r="E155" s="186">
        <f t="shared" si="8"/>
        <v>15</v>
      </c>
      <c r="F155" s="60"/>
      <c r="G155" s="242">
        <f>IF(F155=0,"",VLOOKUP(F155,'得点テーブル'!$B$6:$H$133,2,0))</f>
      </c>
      <c r="H155" s="298"/>
      <c r="I155" s="49">
        <f>IF(H155=0,"",VLOOKUP(H155,'得点テーブル'!$B$6:$H$133,2,0))</f>
      </c>
      <c r="J155" s="141"/>
      <c r="K155" s="189">
        <f>IF(J155=0,"",VLOOKUP(J155,'得点テーブル'!$B$6:$H$258,4,0))</f>
      </c>
      <c r="L155" s="141"/>
      <c r="M155" s="189">
        <f>IF(L155=0,"",VLOOKUP(L155,'得点テーブル'!$B$6:$H$133,5,0))</f>
      </c>
      <c r="N155" s="59"/>
      <c r="O155" s="189">
        <f>IF(N155=0,"",VLOOKUP(N155,'得点テーブル'!$B$6:$H$133,6,0))</f>
      </c>
      <c r="P155" s="59">
        <v>64</v>
      </c>
      <c r="Q155" s="189">
        <f>IF(P155=0,"",VLOOKUP(P155,'得点テーブル'!$B$6:$H$133,7,0))</f>
        <v>15</v>
      </c>
    </row>
    <row r="156" spans="1:17" ht="13.5" customHeight="1">
      <c r="A156" s="186">
        <f t="shared" si="10"/>
        <v>143</v>
      </c>
      <c r="B156" s="186" t="str">
        <f t="shared" si="11"/>
        <v>T</v>
      </c>
      <c r="C156" s="244" t="s">
        <v>469</v>
      </c>
      <c r="D156" s="432" t="s">
        <v>29</v>
      </c>
      <c r="E156" s="186">
        <f t="shared" si="8"/>
        <v>15</v>
      </c>
      <c r="F156" s="60"/>
      <c r="G156" s="242">
        <f>IF(F156=0,"",VLOOKUP(F156,'得点テーブル'!$B$6:$H$133,2,0))</f>
      </c>
      <c r="H156" s="298"/>
      <c r="I156" s="49">
        <f>IF(H156=0,"",VLOOKUP(H156,'得点テーブル'!$B$6:$H$133,2,0))</f>
      </c>
      <c r="J156" s="141">
        <v>32</v>
      </c>
      <c r="K156" s="189">
        <f>IF(J156=0,"",VLOOKUP(J156,'得点テーブル'!$B$6:$H$258,4,0))</f>
        <v>15</v>
      </c>
      <c r="L156" s="245"/>
      <c r="M156" s="189">
        <f>IF(L156=0,"",VLOOKUP(L156,'得点テーブル'!$B$6:$H$133,5,0))</f>
      </c>
      <c r="N156" s="59"/>
      <c r="O156" s="189">
        <f>IF(N156=0,"",VLOOKUP(N156,'得点テーブル'!$B$6:$H$133,6,0))</f>
      </c>
      <c r="P156" s="59"/>
      <c r="Q156" s="189">
        <f>IF(P156=0,"",VLOOKUP(P156,'得点テーブル'!$B$6:$H$133,7,0))</f>
      </c>
    </row>
    <row r="157" spans="1:17" ht="13.5" customHeight="1">
      <c r="A157" s="186">
        <f t="shared" si="10"/>
        <v>143</v>
      </c>
      <c r="B157" s="186" t="str">
        <f t="shared" si="11"/>
        <v>T</v>
      </c>
      <c r="C157" s="138" t="s">
        <v>114</v>
      </c>
      <c r="D157" s="470" t="s">
        <v>21</v>
      </c>
      <c r="E157" s="186">
        <f t="shared" si="8"/>
        <v>15</v>
      </c>
      <c r="F157" s="60"/>
      <c r="G157" s="242">
        <f>IF(F157=0,"",VLOOKUP(F157,'得点テーブル'!$B$6:$H$133,2,0))</f>
      </c>
      <c r="H157" s="298"/>
      <c r="I157" s="49">
        <f>IF(H157=0,"",VLOOKUP(H157,'得点テーブル'!$B$6:$H$133,2,0))</f>
      </c>
      <c r="J157" s="141"/>
      <c r="K157" s="189">
        <f>IF(J157=0,"",VLOOKUP(J157,'得点テーブル'!$B$6:$H$258,4,0))</f>
      </c>
      <c r="L157" s="141"/>
      <c r="M157" s="189">
        <f>IF(L157=0,"",VLOOKUP(L157,'得点テーブル'!$B$6:$H$133,5,0))</f>
      </c>
      <c r="N157" s="59"/>
      <c r="O157" s="189">
        <f>IF(N157=0,"",VLOOKUP(N157,'得点テーブル'!$B$6:$H$133,6,0))</f>
      </c>
      <c r="P157" s="59">
        <v>64</v>
      </c>
      <c r="Q157" s="189">
        <f>IF(P157=0,"",VLOOKUP(P157,'得点テーブル'!$B$6:$H$133,7,0))</f>
        <v>15</v>
      </c>
    </row>
    <row r="158" spans="1:17" ht="13.5" customHeight="1">
      <c r="A158" s="186">
        <f t="shared" si="10"/>
        <v>143</v>
      </c>
      <c r="B158" s="186" t="str">
        <f t="shared" si="11"/>
        <v>T</v>
      </c>
      <c r="C158" s="138" t="s">
        <v>187</v>
      </c>
      <c r="D158" s="470" t="s">
        <v>188</v>
      </c>
      <c r="E158" s="186">
        <f t="shared" si="8"/>
        <v>15</v>
      </c>
      <c r="F158" s="60"/>
      <c r="G158" s="242">
        <f>IF(F158=0,"",VLOOKUP(F158,'得点テーブル'!$B$6:$H$133,2,0))</f>
      </c>
      <c r="H158" s="298"/>
      <c r="I158" s="49">
        <f>IF(H158=0,"",VLOOKUP(H158,'得点テーブル'!$B$6:$H$133,2,0))</f>
      </c>
      <c r="J158" s="141"/>
      <c r="K158" s="189">
        <f>IF(J158=0,"",VLOOKUP(J158,'得点テーブル'!$B$6:$H$258,4,0))</f>
      </c>
      <c r="L158" s="141"/>
      <c r="M158" s="189">
        <f>IF(L158=0,"",VLOOKUP(L158,'得点テーブル'!$B$6:$H$133,5,0))</f>
      </c>
      <c r="N158" s="59"/>
      <c r="O158" s="189">
        <f>IF(N158=0,"",VLOOKUP(N158,'得点テーブル'!$B$6:$H$133,6,0))</f>
      </c>
      <c r="P158" s="59">
        <v>64</v>
      </c>
      <c r="Q158" s="189">
        <f>IF(P158=0,"",VLOOKUP(P158,'得点テーブル'!$B$6:$H$133,7,0))</f>
        <v>15</v>
      </c>
    </row>
    <row r="159" spans="1:17" ht="13.5" customHeight="1">
      <c r="A159" s="186">
        <f t="shared" si="10"/>
        <v>143</v>
      </c>
      <c r="B159" s="186" t="str">
        <f t="shared" si="11"/>
        <v>T</v>
      </c>
      <c r="C159" s="66" t="s">
        <v>189</v>
      </c>
      <c r="D159" s="432" t="s">
        <v>139</v>
      </c>
      <c r="E159" s="186">
        <f t="shared" si="8"/>
        <v>15</v>
      </c>
      <c r="F159" s="60"/>
      <c r="G159" s="242">
        <f>IF(F159=0,"",VLOOKUP(F159,'得点テーブル'!$B$6:$H$133,2,0))</f>
      </c>
      <c r="H159" s="298"/>
      <c r="I159" s="49">
        <f>IF(H159=0,"",VLOOKUP(H159,'得点テーブル'!$B$6:$H$133,2,0))</f>
      </c>
      <c r="J159" s="141"/>
      <c r="K159" s="189">
        <f>IF(J159=0,"",VLOOKUP(J159,'得点テーブル'!$B$6:$H$258,4,0))</f>
      </c>
      <c r="L159" s="141"/>
      <c r="M159" s="189">
        <f>IF(L159=0,"",VLOOKUP(L159,'得点テーブル'!$B$6:$H$133,5,0))</f>
      </c>
      <c r="N159" s="59"/>
      <c r="O159" s="189">
        <f>IF(N159=0,"",VLOOKUP(N159,'得点テーブル'!$B$6:$H$133,6,0))</f>
      </c>
      <c r="P159" s="59">
        <v>64</v>
      </c>
      <c r="Q159" s="189">
        <f>IF(P159=0,"",VLOOKUP(P159,'得点テーブル'!$B$6:$H$133,7,0))</f>
        <v>15</v>
      </c>
    </row>
    <row r="160" spans="1:17" ht="13.5" customHeight="1">
      <c r="A160" s="186">
        <f t="shared" si="10"/>
        <v>143</v>
      </c>
      <c r="B160" s="186" t="str">
        <f t="shared" si="11"/>
        <v>T</v>
      </c>
      <c r="C160" s="66" t="s">
        <v>470</v>
      </c>
      <c r="D160" s="432" t="s">
        <v>471</v>
      </c>
      <c r="E160" s="186">
        <f t="shared" si="8"/>
        <v>15</v>
      </c>
      <c r="F160" s="60"/>
      <c r="G160" s="242">
        <f>IF(F160=0,"",VLOOKUP(F160,'得点テーブル'!$B$6:$H$133,2,0))</f>
      </c>
      <c r="H160" s="298"/>
      <c r="I160" s="49">
        <f>IF(H160=0,"",VLOOKUP(H160,'得点テーブル'!$B$6:$H$133,2,0))</f>
      </c>
      <c r="J160" s="141">
        <v>32</v>
      </c>
      <c r="K160" s="189">
        <f>IF(J160=0,"",VLOOKUP(J160,'得点テーブル'!$B$6:$H$258,4,0))</f>
        <v>15</v>
      </c>
      <c r="L160" s="141"/>
      <c r="M160" s="189">
        <f>IF(L160=0,"",VLOOKUP(L160,'得点テーブル'!$B$6:$H$133,5,0))</f>
      </c>
      <c r="N160" s="59"/>
      <c r="O160" s="189">
        <f>IF(N160=0,"",VLOOKUP(N160,'得点テーブル'!$B$6:$H$133,6,0))</f>
      </c>
      <c r="P160" s="59"/>
      <c r="Q160" s="189">
        <f>IF(P160=0,"",VLOOKUP(P160,'得点テーブル'!$B$6:$H$133,7,0))</f>
      </c>
    </row>
    <row r="161" spans="1:17" ht="13.5" customHeight="1">
      <c r="A161" s="186">
        <f t="shared" si="10"/>
        <v>143</v>
      </c>
      <c r="B161" s="186" t="str">
        <f t="shared" si="11"/>
        <v>T</v>
      </c>
      <c r="C161" s="66" t="s">
        <v>472</v>
      </c>
      <c r="D161" s="432" t="s">
        <v>31</v>
      </c>
      <c r="E161" s="186">
        <f t="shared" si="8"/>
        <v>15</v>
      </c>
      <c r="F161" s="60"/>
      <c r="G161" s="242">
        <f>IF(F161=0,"",VLOOKUP(F161,'得点テーブル'!$B$6:$H$133,2,0))</f>
      </c>
      <c r="H161" s="298"/>
      <c r="I161" s="49">
        <f>IF(H161=0,"",VLOOKUP(H161,'得点テーブル'!$B$6:$H$133,2,0))</f>
      </c>
      <c r="J161" s="141">
        <v>32</v>
      </c>
      <c r="K161" s="189">
        <f>IF(J161=0,"",VLOOKUP(J161,'得点テーブル'!$B$6:$H$258,4,0))</f>
        <v>15</v>
      </c>
      <c r="L161" s="141"/>
      <c r="M161" s="189">
        <f>IF(L161=0,"",VLOOKUP(L161,'得点テーブル'!$B$6:$H$133,5,0))</f>
      </c>
      <c r="N161" s="59"/>
      <c r="O161" s="189">
        <f>IF(N161=0,"",VLOOKUP(N161,'得点テーブル'!$B$6:$H$133,6,0))</f>
      </c>
      <c r="P161" s="59"/>
      <c r="Q161" s="189">
        <f>IF(P161=0,"",VLOOKUP(P161,'得点テーブル'!$B$6:$H$133,7,0))</f>
      </c>
    </row>
    <row r="162" spans="1:17" ht="13.5" customHeight="1">
      <c r="A162" s="186">
        <f t="shared" si="10"/>
        <v>143</v>
      </c>
      <c r="B162" s="186" t="str">
        <f t="shared" si="11"/>
        <v>T</v>
      </c>
      <c r="C162" s="66" t="s">
        <v>473</v>
      </c>
      <c r="D162" s="432" t="s">
        <v>50</v>
      </c>
      <c r="E162" s="186">
        <f t="shared" si="8"/>
        <v>15</v>
      </c>
      <c r="F162" s="60"/>
      <c r="G162" s="242">
        <f>IF(F162=0,"",VLOOKUP(F162,'得点テーブル'!$B$6:$H$133,2,0))</f>
      </c>
      <c r="H162" s="298"/>
      <c r="I162" s="49">
        <f>IF(H162=0,"",VLOOKUP(H162,'得点テーブル'!$B$6:$H$133,2,0))</f>
      </c>
      <c r="J162" s="141">
        <v>32</v>
      </c>
      <c r="K162" s="189">
        <f>IF(J162=0,"",VLOOKUP(J162,'得点テーブル'!$B$6:$H$258,4,0))</f>
        <v>15</v>
      </c>
      <c r="L162" s="141"/>
      <c r="M162" s="189">
        <f>IF(L162=0,"",VLOOKUP(L162,'得点テーブル'!$B$6:$H$133,5,0))</f>
      </c>
      <c r="N162" s="59"/>
      <c r="O162" s="189">
        <f>IF(N162=0,"",VLOOKUP(N162,'得点テーブル'!$B$6:$H$133,6,0))</f>
      </c>
      <c r="P162" s="59"/>
      <c r="Q162" s="189">
        <f>IF(P162=0,"",VLOOKUP(P162,'得点テーブル'!$B$6:$H$133,7,0))</f>
      </c>
    </row>
    <row r="163" spans="1:17" ht="13.5" customHeight="1">
      <c r="A163" s="186">
        <f t="shared" si="10"/>
        <v>143</v>
      </c>
      <c r="B163" s="186" t="str">
        <f t="shared" si="11"/>
        <v>T</v>
      </c>
      <c r="C163" s="66" t="s">
        <v>474</v>
      </c>
      <c r="D163" s="432" t="s">
        <v>181</v>
      </c>
      <c r="E163" s="186">
        <f>IF(F163="",0,G163)+IF(H163="",0,I163)+IF(J163="",0,K163)+IF(L163="",0,M163)+IF(N163="",0,O163)+IF(P163="",0,Q163)</f>
        <v>15</v>
      </c>
      <c r="F163" s="60"/>
      <c r="G163" s="242">
        <f>IF(F163=0,"",VLOOKUP(F163,'得点テーブル'!$B$6:$H$133,2,0))</f>
      </c>
      <c r="H163" s="48"/>
      <c r="I163" s="49">
        <f>IF(H163=0,"",VLOOKUP(H163,'得点テーブル'!$B$6:$H$133,2,0))</f>
      </c>
      <c r="J163" s="141"/>
      <c r="K163" s="189">
        <f>IF(J163=0,"",VLOOKUP(J163,'得点テーブル'!$B$6:$H$258,4,0))</f>
      </c>
      <c r="L163" s="141"/>
      <c r="M163" s="189">
        <f>IF(L163=0,"",VLOOKUP(L163,'得点テーブル'!$B$6:$H$133,5,0))</f>
      </c>
      <c r="N163" s="59"/>
      <c r="O163" s="189">
        <f>IF(N163=0,"",VLOOKUP(N163,'得点テーブル'!$B$6:$H$133,6,0))</f>
      </c>
      <c r="P163" s="59">
        <v>64</v>
      </c>
      <c r="Q163" s="189">
        <f>IF(P163=0,"",VLOOKUP(P163,'得点テーブル'!$B$6:$H$133,7,0))</f>
        <v>15</v>
      </c>
    </row>
    <row r="164" spans="1:17" ht="13.5" customHeight="1">
      <c r="A164" s="186">
        <f t="shared" si="10"/>
        <v>159</v>
      </c>
      <c r="B164" s="186">
        <f t="shared" si="11"/>
      </c>
      <c r="C164" s="66" t="s">
        <v>475</v>
      </c>
      <c r="D164" s="432" t="s">
        <v>47</v>
      </c>
      <c r="E164" s="186">
        <f t="shared" si="8"/>
        <v>12</v>
      </c>
      <c r="F164" s="60"/>
      <c r="G164" s="242">
        <f>IF(F164=0,"",VLOOKUP(F164,'得点テーブル'!$B$6:$H$133,2,0))</f>
      </c>
      <c r="H164" s="298">
        <v>3</v>
      </c>
      <c r="I164" s="49">
        <f>IF(H164=0,"",VLOOKUP(H164,'得点テーブル'!$B$6:$H$133,2,0))</f>
        <v>12</v>
      </c>
      <c r="J164" s="141"/>
      <c r="K164" s="189">
        <f>IF(J164=0,"",VLOOKUP(J164,'得点テーブル'!$B$6:$H$258,4,0))</f>
      </c>
      <c r="L164" s="141"/>
      <c r="M164" s="189"/>
      <c r="N164" s="59"/>
      <c r="O164" s="189">
        <f>IF(N164=0,"",VLOOKUP(N164,'得点テーブル'!$B$6:$H$133,6,0))</f>
      </c>
      <c r="P164" s="59"/>
      <c r="Q164" s="189">
        <f>IF(P164=0,"",VLOOKUP(P164,'得点テーブル'!$B$6:$H$133,7,0))</f>
      </c>
    </row>
    <row r="165" spans="1:17" ht="13.5" customHeight="1">
      <c r="A165" s="186">
        <f t="shared" si="10"/>
        <v>160</v>
      </c>
      <c r="B165" s="186">
        <f t="shared" si="11"/>
      </c>
      <c r="C165" s="66" t="s">
        <v>476</v>
      </c>
      <c r="D165" s="432" t="s">
        <v>477</v>
      </c>
      <c r="E165" s="186">
        <f t="shared" si="8"/>
        <v>11</v>
      </c>
      <c r="F165" s="60">
        <v>16</v>
      </c>
      <c r="G165" s="242">
        <f>IF(F165=0,"",VLOOKUP(F165,'得点テーブル'!$B$6:$H$133,2,0))</f>
        <v>6</v>
      </c>
      <c r="H165" s="298">
        <v>32</v>
      </c>
      <c r="I165" s="49">
        <f>IF(H165=0,"",VLOOKUP(H165,'得点テーブル'!$B$6:$H$133,2,0))</f>
        <v>4</v>
      </c>
      <c r="J165" s="141" t="s">
        <v>384</v>
      </c>
      <c r="K165" s="189">
        <f>IF(J165=0,"",VLOOKUP(J165,'得点テーブル'!$B$6:$H$258,4,0))</f>
        <v>1</v>
      </c>
      <c r="L165" s="141"/>
      <c r="M165" s="189">
        <f>IF(L165=0,"",VLOOKUP(L165,'得点テーブル'!$B$6:$H$133,5,0))</f>
      </c>
      <c r="N165" s="59"/>
      <c r="O165" s="189">
        <f>IF(N165=0,"",VLOOKUP(N165,'得点テーブル'!$B$6:$H$133,6,0))</f>
      </c>
      <c r="P165" s="59"/>
      <c r="Q165" s="189">
        <f>IF(P165=0,"",VLOOKUP(P165,'得点テーブル'!$B$6:$H$133,7,0))</f>
      </c>
    </row>
    <row r="166" spans="1:17" ht="13.5" customHeight="1">
      <c r="A166" s="186">
        <f t="shared" si="10"/>
        <v>160</v>
      </c>
      <c r="B166" s="186" t="str">
        <f t="shared" si="11"/>
        <v>T</v>
      </c>
      <c r="C166" s="66" t="s">
        <v>294</v>
      </c>
      <c r="D166" s="432" t="s">
        <v>477</v>
      </c>
      <c r="E166" s="186">
        <f t="shared" si="8"/>
        <v>11</v>
      </c>
      <c r="F166" s="60">
        <v>16</v>
      </c>
      <c r="G166" s="242">
        <f>IF(F166=0,"",VLOOKUP(F166,'得点テーブル'!$B$6:$H$133,2,0))</f>
        <v>6</v>
      </c>
      <c r="H166" s="298">
        <v>32</v>
      </c>
      <c r="I166" s="49">
        <f>IF(H166=0,"",VLOOKUP(H166,'得点テーブル'!$B$6:$H$133,2,0))</f>
        <v>4</v>
      </c>
      <c r="J166" s="141" t="s">
        <v>384</v>
      </c>
      <c r="K166" s="189">
        <f>IF(J166=0,"",VLOOKUP(J166,'得点テーブル'!$B$6:$H$258,4,0))</f>
        <v>1</v>
      </c>
      <c r="L166" s="59"/>
      <c r="M166" s="189">
        <f>IF(L166=0,"",VLOOKUP(L166,'得点テーブル'!$B$6:$H$133,5,0))</f>
      </c>
      <c r="N166" s="59"/>
      <c r="O166" s="189">
        <f>IF(N166=0,"",VLOOKUP(N166,'得点テーブル'!$B$6:$H$133,6,0))</f>
      </c>
      <c r="P166" s="59"/>
      <c r="Q166" s="189">
        <f>IF(P166=0,"",VLOOKUP(P166,'得点テーブル'!$B$6:$H$133,7,0))</f>
      </c>
    </row>
    <row r="167" spans="1:17" ht="13.5" customHeight="1">
      <c r="A167" s="186">
        <f t="shared" si="10"/>
        <v>162</v>
      </c>
      <c r="B167" s="186">
        <f t="shared" si="11"/>
      </c>
      <c r="C167" s="66" t="s">
        <v>478</v>
      </c>
      <c r="D167" s="432" t="s">
        <v>31</v>
      </c>
      <c r="E167" s="186">
        <f t="shared" si="8"/>
        <v>10</v>
      </c>
      <c r="F167" s="60"/>
      <c r="G167" s="242">
        <f>IF(F167=0,"",VLOOKUP(F167,'得点テーブル'!$B$6:$H$133,2,0))</f>
      </c>
      <c r="H167" s="298"/>
      <c r="I167" s="49">
        <f>IF(H167=0,"",VLOOKUP(H167,'得点テーブル'!$B$6:$H$133,2,0))</f>
      </c>
      <c r="J167" s="141" t="s">
        <v>383</v>
      </c>
      <c r="K167" s="189">
        <f>IF(J167=0,"",VLOOKUP(J167,'得点テーブル'!$B$6:$H$258,4,0))</f>
        <v>10</v>
      </c>
      <c r="L167" s="59"/>
      <c r="M167" s="189">
        <f>IF(L167=0,"",VLOOKUP(L167,'得点テーブル'!$B$6:$H$133,5,0))</f>
      </c>
      <c r="N167" s="59"/>
      <c r="O167" s="189">
        <f>IF(N167=0,"",VLOOKUP(N167,'得点テーブル'!$B$6:$H$133,6,0))</f>
      </c>
      <c r="P167" s="59"/>
      <c r="Q167" s="189">
        <f>IF(P167=0,"",VLOOKUP(P167,'得点テーブル'!$B$6:$H$133,7,0))</f>
      </c>
    </row>
    <row r="168" spans="1:17" ht="13.5" customHeight="1">
      <c r="A168" s="186">
        <f t="shared" si="10"/>
        <v>163</v>
      </c>
      <c r="B168" s="186">
        <f t="shared" si="11"/>
      </c>
      <c r="C168" s="66" t="s">
        <v>465</v>
      </c>
      <c r="D168" s="461" t="s">
        <v>479</v>
      </c>
      <c r="E168" s="186">
        <f t="shared" si="8"/>
        <v>8</v>
      </c>
      <c r="F168" s="60">
        <v>8</v>
      </c>
      <c r="G168" s="242">
        <f>IF(F168=0,"",VLOOKUP(F168,'得点テーブル'!$B$6:$H$133,2,0))</f>
        <v>8</v>
      </c>
      <c r="H168" s="298"/>
      <c r="I168" s="49">
        <f>IF(H168=0,"",VLOOKUP(H168,'得点テーブル'!$B$6:$H$133,2,0))</f>
      </c>
      <c r="J168" s="141"/>
      <c r="K168" s="189">
        <f>IF(J168=0,"",VLOOKUP(J168,'得点テーブル'!$B$6:$H$258,4,0))</f>
      </c>
      <c r="L168" s="59"/>
      <c r="M168" s="189">
        <f>IF(L168=0,"",VLOOKUP(L168,'得点テーブル'!$B$6:$H$133,5,0))</f>
      </c>
      <c r="N168" s="59"/>
      <c r="O168" s="189">
        <f>IF(N168=0,"",VLOOKUP(N168,'得点テーブル'!$B$6:$H$133,6,0))</f>
      </c>
      <c r="P168" s="59"/>
      <c r="Q168" s="189">
        <f>IF(P168=0,"",VLOOKUP(P168,'得点テーブル'!$B$6:$H$133,7,0))</f>
      </c>
    </row>
    <row r="169" spans="1:17" ht="13.5" customHeight="1">
      <c r="A169" s="186">
        <f t="shared" si="10"/>
        <v>163</v>
      </c>
      <c r="B169" s="186" t="str">
        <f t="shared" si="11"/>
        <v>T</v>
      </c>
      <c r="C169" s="66" t="s">
        <v>147</v>
      </c>
      <c r="D169" s="461" t="s">
        <v>480</v>
      </c>
      <c r="E169" s="186">
        <f t="shared" si="8"/>
        <v>8</v>
      </c>
      <c r="F169" s="60">
        <v>8</v>
      </c>
      <c r="G169" s="242">
        <f>IF(F169=0,"",VLOOKUP(F169,'得点テーブル'!$B$6:$H$133,2,0))</f>
        <v>8</v>
      </c>
      <c r="H169" s="298"/>
      <c r="I169" s="49">
        <f>IF(H169=0,"",VLOOKUP(H169,'得点テーブル'!$B$6:$H$133,2,0))</f>
      </c>
      <c r="J169" s="141"/>
      <c r="K169" s="189">
        <f>IF(J169=0,"",VLOOKUP(J169,'得点テーブル'!$B$6:$H$258,4,0))</f>
      </c>
      <c r="L169" s="59"/>
      <c r="M169" s="189">
        <f>IF(L169=0,"",VLOOKUP(L169,'得点テーブル'!$B$6:$H$133,5,0))</f>
      </c>
      <c r="N169" s="59"/>
      <c r="O169" s="189">
        <f>IF(N169=0,"",VLOOKUP(N169,'得点テーブル'!$B$6:$H$133,6,0))</f>
      </c>
      <c r="P169" s="59"/>
      <c r="Q169" s="189">
        <f>IF(P169=0,"",VLOOKUP(P169,'得点テーブル'!$B$6:$H$133,7,0))</f>
      </c>
    </row>
    <row r="170" spans="1:17" ht="13.5" customHeight="1">
      <c r="A170" s="186">
        <f t="shared" si="10"/>
        <v>163</v>
      </c>
      <c r="B170" s="186" t="str">
        <f t="shared" si="11"/>
        <v>T</v>
      </c>
      <c r="C170" s="138" t="s">
        <v>481</v>
      </c>
      <c r="D170" s="466" t="s">
        <v>52</v>
      </c>
      <c r="E170" s="186">
        <f t="shared" si="8"/>
        <v>8</v>
      </c>
      <c r="F170" s="60">
        <v>8</v>
      </c>
      <c r="G170" s="242">
        <f>IF(F170=0,"",VLOOKUP(F170,'得点テーブル'!$B$6:$H$133,2,0))</f>
        <v>8</v>
      </c>
      <c r="H170" s="298"/>
      <c r="I170" s="49">
        <f>IF(H170=0,"",VLOOKUP(H170,'得点テーブル'!$B$6:$H$133,2,0))</f>
      </c>
      <c r="J170" s="141"/>
      <c r="K170" s="189">
        <f>IF(J170=0,"",VLOOKUP(J170,'得点テーブル'!$B$6:$H$258,4,0))</f>
      </c>
      <c r="L170" s="59"/>
      <c r="M170" s="189">
        <f>IF(L170=0,"",VLOOKUP(L170,'得点テーブル'!$B$6:$H$133,5,0))</f>
      </c>
      <c r="N170" s="59"/>
      <c r="O170" s="189">
        <f>IF(N170=0,"",VLOOKUP(N170,'得点テーブル'!$B$6:$H$133,6,0))</f>
      </c>
      <c r="P170" s="59"/>
      <c r="Q170" s="189">
        <f>IF(P170=0,"",VLOOKUP(P170,'得点テーブル'!$B$6:$H$133,7,0))</f>
      </c>
    </row>
    <row r="171" spans="1:17" ht="13.5" customHeight="1">
      <c r="A171" s="186">
        <f t="shared" si="10"/>
        <v>163</v>
      </c>
      <c r="B171" s="186" t="str">
        <f t="shared" si="11"/>
        <v>T</v>
      </c>
      <c r="C171" s="138" t="s">
        <v>482</v>
      </c>
      <c r="D171" s="466" t="s">
        <v>31</v>
      </c>
      <c r="E171" s="186">
        <f t="shared" si="8"/>
        <v>8</v>
      </c>
      <c r="F171" s="60">
        <v>8</v>
      </c>
      <c r="G171" s="242">
        <f>IF(F171=0,"",VLOOKUP(F171,'得点テーブル'!$B$6:$H$133,2,0))</f>
        <v>8</v>
      </c>
      <c r="H171" s="298"/>
      <c r="I171" s="49">
        <f>IF(H171=0,"",VLOOKUP(H171,'得点テーブル'!$B$6:$H$133,2,0))</f>
      </c>
      <c r="J171" s="141"/>
      <c r="K171" s="189">
        <f>IF(J171=0,"",VLOOKUP(J171,'得点テーブル'!$B$6:$H$258,4,0))</f>
      </c>
      <c r="L171" s="59"/>
      <c r="M171" s="189">
        <f>IF(L171=0,"",VLOOKUP(L171,'得点テーブル'!$B$6:$H$133,5,0))</f>
      </c>
      <c r="N171" s="59"/>
      <c r="O171" s="189">
        <f>IF(N171=0,"",VLOOKUP(N171,'得点テーブル'!$B$6:$H$133,6,0))</f>
      </c>
      <c r="P171" s="59"/>
      <c r="Q171" s="189">
        <f>IF(P171=0,"",VLOOKUP(P171,'得点テーブル'!$B$6:$H$133,7,0))</f>
      </c>
    </row>
    <row r="172" spans="1:17" ht="13.5" customHeight="1">
      <c r="A172" s="186">
        <f t="shared" si="10"/>
        <v>163</v>
      </c>
      <c r="B172" s="186" t="str">
        <f t="shared" si="11"/>
        <v>T</v>
      </c>
      <c r="C172" s="66" t="s">
        <v>483</v>
      </c>
      <c r="D172" s="461" t="s">
        <v>52</v>
      </c>
      <c r="E172" s="186">
        <f t="shared" si="8"/>
        <v>8</v>
      </c>
      <c r="F172" s="60">
        <v>32</v>
      </c>
      <c r="G172" s="242">
        <f>IF(F172=0,"",VLOOKUP(F172,'得点テーブル'!$B$6:$H$133,2,0))</f>
        <v>4</v>
      </c>
      <c r="H172" s="298">
        <v>32</v>
      </c>
      <c r="I172" s="49">
        <f>IF(H172=0,"",VLOOKUP(H172,'得点テーブル'!$B$6:$H$133,2,0))</f>
        <v>4</v>
      </c>
      <c r="J172" s="141"/>
      <c r="K172" s="189">
        <f>IF(J172=0,"",VLOOKUP(J172,'得点テーブル'!$B$6:$H$258,4,0))</f>
      </c>
      <c r="L172" s="59"/>
      <c r="M172" s="189">
        <f>IF(L172=0,"",VLOOKUP(L172,'得点テーブル'!$B$6:$H$133,5,0))</f>
      </c>
      <c r="N172" s="59"/>
      <c r="O172" s="189">
        <f>IF(N172=0,"",VLOOKUP(N172,'得点テーブル'!$B$6:$H$133,6,0))</f>
      </c>
      <c r="P172" s="59"/>
      <c r="Q172" s="189">
        <f>IF(P172=0,"",VLOOKUP(P172,'得点テーブル'!$B$6:$H$133,7,0))</f>
      </c>
    </row>
    <row r="173" spans="1:17" ht="13.5" customHeight="1">
      <c r="A173" s="186">
        <f t="shared" si="10"/>
        <v>168</v>
      </c>
      <c r="B173" s="186">
        <f t="shared" si="11"/>
      </c>
      <c r="C173" s="244" t="s">
        <v>484</v>
      </c>
      <c r="D173" s="463" t="s">
        <v>40</v>
      </c>
      <c r="E173" s="186">
        <f t="shared" si="8"/>
        <v>6</v>
      </c>
      <c r="F173" s="60">
        <v>16</v>
      </c>
      <c r="G173" s="242">
        <f>IF(F173=0,"",VLOOKUP(F173,'得点テーブル'!$B$6:$H$133,2,0))</f>
        <v>6</v>
      </c>
      <c r="H173" s="298"/>
      <c r="I173" s="49">
        <f>IF(H173=0,"",VLOOKUP(H173,'得点テーブル'!$B$6:$H$133,2,0))</f>
      </c>
      <c r="J173" s="141"/>
      <c r="K173" s="189">
        <f>IF(J173=0,"",VLOOKUP(J173,'得点テーブル'!$B$6:$H$258,4,0))</f>
      </c>
      <c r="L173" s="28"/>
      <c r="M173" s="189">
        <f>IF(L173=0,"",VLOOKUP(L173,'得点テーブル'!$B$6:$H$133,5,0))</f>
      </c>
      <c r="N173" s="59"/>
      <c r="O173" s="189">
        <f>IF(N173=0,"",VLOOKUP(N173,'得点テーブル'!$B$6:$H$133,6,0))</f>
      </c>
      <c r="P173" s="59"/>
      <c r="Q173" s="189">
        <f>IF(P173=0,"",VLOOKUP(P173,'得点テーブル'!$B$6:$H$133,7,0))</f>
      </c>
    </row>
    <row r="174" spans="1:17" ht="13.5" customHeight="1">
      <c r="A174" s="186">
        <f t="shared" si="10"/>
        <v>168</v>
      </c>
      <c r="B174" s="186" t="str">
        <f t="shared" si="11"/>
        <v>T</v>
      </c>
      <c r="C174" s="244" t="s">
        <v>485</v>
      </c>
      <c r="D174" s="463" t="s">
        <v>29</v>
      </c>
      <c r="E174" s="186">
        <f t="shared" si="8"/>
        <v>6</v>
      </c>
      <c r="F174" s="60"/>
      <c r="G174" s="242">
        <f>IF(F174=0,"",VLOOKUP(F174,'得点テーブル'!$B$6:$H$133,2,0))</f>
      </c>
      <c r="H174" s="298">
        <v>16</v>
      </c>
      <c r="I174" s="49">
        <f>IF(H174=0,"",VLOOKUP(H174,'得点テーブル'!$B$6:$H$133,2,0))</f>
        <v>6</v>
      </c>
      <c r="J174" s="141"/>
      <c r="K174" s="189">
        <f>IF(J174=0,"",VLOOKUP(J174,'得点テーブル'!$B$6:$H$258,4,0))</f>
      </c>
      <c r="L174" s="28"/>
      <c r="M174" s="189">
        <f>IF(L174=0,"",VLOOKUP(L174,'得点テーブル'!$B$6:$H$133,5,0))</f>
      </c>
      <c r="N174" s="59"/>
      <c r="O174" s="189">
        <f>IF(N174=0,"",VLOOKUP(N174,'得点テーブル'!$B$6:$H$133,6,0))</f>
      </c>
      <c r="P174" s="59"/>
      <c r="Q174" s="189">
        <f>IF(P174=0,"",VLOOKUP(P174,'得点テーブル'!$B$6:$H$133,7,0))</f>
      </c>
    </row>
    <row r="175" spans="1:17" ht="13.5" customHeight="1">
      <c r="A175" s="186">
        <f t="shared" si="10"/>
        <v>168</v>
      </c>
      <c r="B175" s="186" t="str">
        <f t="shared" si="11"/>
        <v>T</v>
      </c>
      <c r="C175" s="66" t="s">
        <v>486</v>
      </c>
      <c r="D175" s="461" t="s">
        <v>479</v>
      </c>
      <c r="E175" s="186">
        <f t="shared" si="8"/>
        <v>6</v>
      </c>
      <c r="F175" s="60">
        <v>16</v>
      </c>
      <c r="G175" s="242">
        <f>IF(F175=0,"",VLOOKUP(F175,'得点テーブル'!$B$6:$H$133,2,0))</f>
        <v>6</v>
      </c>
      <c r="H175" s="298"/>
      <c r="I175" s="49">
        <f>IF(H175=0,"",VLOOKUP(H175,'得点テーブル'!$B$6:$H$133,2,0))</f>
      </c>
      <c r="J175" s="141"/>
      <c r="K175" s="189">
        <f>IF(J175=0,"",VLOOKUP(J175,'得点テーブル'!$B$6:$H$258,4,0))</f>
      </c>
      <c r="L175" s="59"/>
      <c r="M175" s="189">
        <f>IF(L175=0,"",VLOOKUP(L175,'得点テーブル'!$B$6:$H$133,5,0))</f>
      </c>
      <c r="N175" s="59"/>
      <c r="O175" s="189">
        <f>IF(N175=0,"",VLOOKUP(N175,'得点テーブル'!$B$6:$H$133,6,0))</f>
      </c>
      <c r="P175" s="59"/>
      <c r="Q175" s="189">
        <f>IF(P175=0,"",VLOOKUP(P175,'得点テーブル'!$B$6:$H$133,7,0))</f>
      </c>
    </row>
    <row r="176" spans="1:17" ht="13.5" customHeight="1">
      <c r="A176" s="186">
        <f t="shared" si="10"/>
        <v>168</v>
      </c>
      <c r="B176" s="186" t="str">
        <f t="shared" si="11"/>
        <v>T</v>
      </c>
      <c r="C176" s="66" t="s">
        <v>487</v>
      </c>
      <c r="D176" s="461" t="s">
        <v>479</v>
      </c>
      <c r="E176" s="186">
        <f t="shared" si="8"/>
        <v>6</v>
      </c>
      <c r="F176" s="60">
        <v>16</v>
      </c>
      <c r="G176" s="242">
        <f>IF(F176=0,"",VLOOKUP(F176,'得点テーブル'!$B$6:$H$133,2,0))</f>
        <v>6</v>
      </c>
      <c r="H176" s="298"/>
      <c r="I176" s="49">
        <f>IF(H176=0,"",VLOOKUP(H176,'得点テーブル'!$B$6:$H$133,2,0))</f>
      </c>
      <c r="J176" s="141"/>
      <c r="K176" s="189">
        <f>IF(J176=0,"",VLOOKUP(J176,'得点テーブル'!$B$6:$H$258,4,0))</f>
      </c>
      <c r="L176" s="59"/>
      <c r="M176" s="189">
        <f>IF(L176=0,"",VLOOKUP(L176,'得点テーブル'!$B$6:$H$133,5,0))</f>
      </c>
      <c r="N176" s="59"/>
      <c r="O176" s="189">
        <f>IF(N176=0,"",VLOOKUP(N176,'得点テーブル'!$B$6:$H$133,6,0))</f>
      </c>
      <c r="P176" s="59"/>
      <c r="Q176" s="189">
        <f>IF(P176=0,"",VLOOKUP(P176,'得点テーブル'!$B$6:$H$133,7,0))</f>
      </c>
    </row>
    <row r="177" spans="1:17" ht="13.5" customHeight="1">
      <c r="A177" s="186">
        <f t="shared" si="10"/>
        <v>168</v>
      </c>
      <c r="B177" s="186" t="str">
        <f t="shared" si="11"/>
        <v>T</v>
      </c>
      <c r="C177" s="66" t="s">
        <v>350</v>
      </c>
      <c r="D177" s="461" t="s">
        <v>42</v>
      </c>
      <c r="E177" s="186">
        <f t="shared" si="8"/>
        <v>6</v>
      </c>
      <c r="F177" s="60"/>
      <c r="G177" s="242">
        <f>IF(F177=0,"",VLOOKUP(F177,'得点テーブル'!$B$6:$H$133,2,0))</f>
      </c>
      <c r="H177" s="298">
        <v>16</v>
      </c>
      <c r="I177" s="49">
        <f>IF(H177=0,"",VLOOKUP(H177,'得点テーブル'!$B$6:$H$133,2,0))</f>
        <v>6</v>
      </c>
      <c r="J177" s="141"/>
      <c r="K177" s="189">
        <f>IF(J177=0,"",VLOOKUP(J177,'得点テーブル'!$B$6:$H$258,4,0))</f>
      </c>
      <c r="L177" s="59"/>
      <c r="M177" s="189">
        <f>IF(L177=0,"",VLOOKUP(L177,'得点テーブル'!$B$6:$H$133,5,0))</f>
      </c>
      <c r="N177" s="59"/>
      <c r="O177" s="189">
        <f>IF(N177=0,"",VLOOKUP(N177,'得点テーブル'!$B$6:$H$133,6,0))</f>
      </c>
      <c r="P177" s="59"/>
      <c r="Q177" s="189">
        <f>IF(P177=0,"",VLOOKUP(P177,'得点テーブル'!$B$6:$H$133,7,0))</f>
      </c>
    </row>
    <row r="178" spans="1:17" ht="13.5" customHeight="1">
      <c r="A178" s="186">
        <f t="shared" si="10"/>
        <v>168</v>
      </c>
      <c r="B178" s="186" t="str">
        <f t="shared" si="11"/>
        <v>T</v>
      </c>
      <c r="C178" s="138" t="s">
        <v>488</v>
      </c>
      <c r="D178" s="466" t="s">
        <v>52</v>
      </c>
      <c r="E178" s="186">
        <f t="shared" si="8"/>
        <v>6</v>
      </c>
      <c r="F178" s="60"/>
      <c r="G178" s="242">
        <f>IF(F178=0,"",VLOOKUP(F178,'得点テーブル'!$B$6:$H$133,2,0))</f>
      </c>
      <c r="H178" s="298">
        <v>16</v>
      </c>
      <c r="I178" s="49">
        <f>IF(H178=0,"",VLOOKUP(H178,'得点テーブル'!$B$6:$H$133,2,0))</f>
        <v>6</v>
      </c>
      <c r="J178" s="141"/>
      <c r="K178" s="189">
        <f>IF(J178=0,"",VLOOKUP(J178,'得点テーブル'!$B$6:$H$258,4,0))</f>
      </c>
      <c r="L178" s="59"/>
      <c r="M178" s="189">
        <f>IF(L178=0,"",VLOOKUP(L178,'得点テーブル'!$B$6:$H$133,5,0))</f>
      </c>
      <c r="N178" s="59"/>
      <c r="O178" s="189">
        <f>IF(N178=0,"",VLOOKUP(N178,'得点テーブル'!$B$6:$H$133,6,0))</f>
      </c>
      <c r="P178" s="59"/>
      <c r="Q178" s="189">
        <f>IF(P178=0,"",VLOOKUP(P178,'得点テーブル'!$B$6:$H$133,7,0))</f>
      </c>
    </row>
    <row r="179" spans="1:17" ht="13.5" customHeight="1">
      <c r="A179" s="186">
        <f t="shared" si="10"/>
        <v>168</v>
      </c>
      <c r="B179" s="186" t="str">
        <f t="shared" si="11"/>
        <v>T</v>
      </c>
      <c r="C179" s="66" t="s">
        <v>90</v>
      </c>
      <c r="D179" s="461" t="s">
        <v>489</v>
      </c>
      <c r="E179" s="186">
        <f t="shared" si="8"/>
        <v>6</v>
      </c>
      <c r="F179" s="60"/>
      <c r="G179" s="242">
        <f>IF(F179=0,"",VLOOKUP(F179,'得点テーブル'!$B$6:$H$133,2,0))</f>
      </c>
      <c r="H179" s="298">
        <v>16</v>
      </c>
      <c r="I179" s="49">
        <f>IF(H179=0,"",VLOOKUP(H179,'得点テーブル'!$B$6:$H$133,2,0))</f>
        <v>6</v>
      </c>
      <c r="J179" s="141"/>
      <c r="K179" s="189">
        <f>IF(J179=0,"",VLOOKUP(J179,'得点テーブル'!$B$6:$H$258,4,0))</f>
      </c>
      <c r="L179" s="59"/>
      <c r="M179" s="189">
        <f>IF(L179=0,"",VLOOKUP(L179,'得点テーブル'!$B$6:$H$133,5,0))</f>
      </c>
      <c r="N179" s="59"/>
      <c r="O179" s="189">
        <f>IF(N179=0,"",VLOOKUP(N179,'得点テーブル'!$B$6:$H$133,6,0))</f>
      </c>
      <c r="P179" s="59"/>
      <c r="Q179" s="189">
        <f>IF(P179=0,"",VLOOKUP(P179,'得点テーブル'!$B$6:$H$133,7,0))</f>
      </c>
    </row>
    <row r="180" spans="1:17" ht="13.5" customHeight="1">
      <c r="A180" s="186">
        <f t="shared" si="10"/>
        <v>168</v>
      </c>
      <c r="B180" s="186" t="str">
        <f t="shared" si="11"/>
        <v>T</v>
      </c>
      <c r="C180" s="66" t="s">
        <v>108</v>
      </c>
      <c r="D180" s="461" t="s">
        <v>91</v>
      </c>
      <c r="E180" s="186">
        <f t="shared" si="8"/>
        <v>6</v>
      </c>
      <c r="F180" s="60"/>
      <c r="G180" s="242">
        <f>IF(F180=0,"",VLOOKUP(F180,'得点テーブル'!$B$6:$H$133,2,0))</f>
      </c>
      <c r="H180" s="298">
        <v>16</v>
      </c>
      <c r="I180" s="49">
        <f>IF(H180=0,"",VLOOKUP(H180,'得点テーブル'!$B$6:$H$133,2,0))</f>
        <v>6</v>
      </c>
      <c r="J180" s="141"/>
      <c r="K180" s="189">
        <f>IF(J180=0,"",VLOOKUP(J180,'得点テーブル'!$B$6:$H$258,4,0))</f>
      </c>
      <c r="L180" s="59"/>
      <c r="M180" s="189">
        <f>IF(L180=0,"",VLOOKUP(L180,'得点テーブル'!$B$6:$H$133,5,0))</f>
      </c>
      <c r="N180" s="59"/>
      <c r="O180" s="189">
        <f>IF(N180=0,"",VLOOKUP(N180,'得点テーブル'!$B$6:$H$133,6,0))</f>
      </c>
      <c r="P180" s="59"/>
      <c r="Q180" s="189">
        <f>IF(P180=0,"",VLOOKUP(P180,'得点テーブル'!$B$6:$H$133,7,0))</f>
      </c>
    </row>
    <row r="181" spans="1:17" ht="13.5" customHeight="1">
      <c r="A181" s="186">
        <f t="shared" si="10"/>
        <v>176</v>
      </c>
      <c r="B181" s="186">
        <f t="shared" si="11"/>
      </c>
      <c r="C181" s="66" t="s">
        <v>490</v>
      </c>
      <c r="D181" s="461" t="s">
        <v>52</v>
      </c>
      <c r="E181" s="186">
        <f t="shared" si="8"/>
        <v>5</v>
      </c>
      <c r="F181" s="60">
        <v>32</v>
      </c>
      <c r="G181" s="242">
        <f>IF(F181=0,"",VLOOKUP(F181,'得点テーブル'!$B$6:$H$133,2,0))</f>
        <v>4</v>
      </c>
      <c r="H181" s="298"/>
      <c r="I181" s="49">
        <f>IF(H181=0,"",VLOOKUP(H181,'得点テーブル'!$B$6:$H$133,2,0))</f>
      </c>
      <c r="J181" s="141" t="s">
        <v>384</v>
      </c>
      <c r="K181" s="189">
        <f>IF(J181=0,"",VLOOKUP(J181,'得点テーブル'!$B$6:$H$258,4,0))</f>
        <v>1</v>
      </c>
      <c r="L181" s="59"/>
      <c r="M181" s="189">
        <f>IF(L181=0,"",VLOOKUP(L181,'得点テーブル'!$B$6:$H$133,5,0))</f>
      </c>
      <c r="N181" s="59"/>
      <c r="O181" s="189">
        <f>IF(N181=0,"",VLOOKUP(N181,'得点テーブル'!$B$6:$H$133,6,0))</f>
      </c>
      <c r="P181" s="59"/>
      <c r="Q181" s="189">
        <f>IF(P181=0,"",VLOOKUP(P181,'得点テーブル'!$B$6:$H$133,7,0))</f>
      </c>
    </row>
    <row r="182" spans="1:17" ht="13.5" customHeight="1">
      <c r="A182" s="186">
        <f t="shared" si="10"/>
        <v>177</v>
      </c>
      <c r="B182" s="186">
        <f t="shared" si="11"/>
      </c>
      <c r="C182" s="250" t="s">
        <v>491</v>
      </c>
      <c r="D182" s="466" t="s">
        <v>178</v>
      </c>
      <c r="E182" s="186">
        <f t="shared" si="8"/>
        <v>4</v>
      </c>
      <c r="F182" s="60">
        <v>32</v>
      </c>
      <c r="G182" s="242">
        <f>IF(F182=0,"",VLOOKUP(F182,'得点テーブル'!$B$6:$H$133,2,0))</f>
        <v>4</v>
      </c>
      <c r="H182" s="298"/>
      <c r="I182" s="49">
        <f>IF(H182=0,"",VLOOKUP(H182,'得点テーブル'!$B$6:$H$133,2,0))</f>
      </c>
      <c r="J182" s="141"/>
      <c r="K182" s="189">
        <f>IF(J182=0,"",VLOOKUP(J182,'得点テーブル'!$B$6:$H$258,4,0))</f>
      </c>
      <c r="L182" s="59"/>
      <c r="M182" s="189">
        <f>IF(L182=0,"",VLOOKUP(L182,'得点テーブル'!$B$6:$H$133,5,0))</f>
      </c>
      <c r="N182" s="59"/>
      <c r="O182" s="189">
        <f>IF(N182=0,"",VLOOKUP(N182,'得点テーブル'!$B$6:$H$133,6,0))</f>
      </c>
      <c r="P182" s="59"/>
      <c r="Q182" s="189">
        <f>IF(P182=0,"",VLOOKUP(P182,'得点テーブル'!$B$6:$H$133,7,0))</f>
      </c>
    </row>
    <row r="183" spans="1:17" ht="13.5" customHeight="1">
      <c r="A183" s="186">
        <f t="shared" si="10"/>
        <v>177</v>
      </c>
      <c r="B183" s="186" t="str">
        <f t="shared" si="11"/>
        <v>T</v>
      </c>
      <c r="C183" s="66" t="s">
        <v>287</v>
      </c>
      <c r="D183" s="461" t="s">
        <v>288</v>
      </c>
      <c r="E183" s="186">
        <f t="shared" si="8"/>
        <v>4</v>
      </c>
      <c r="F183" s="60"/>
      <c r="G183" s="242">
        <f>IF(F183=0,"",VLOOKUP(F183,'得点テーブル'!$B$6:$H$133,2,0))</f>
      </c>
      <c r="H183" s="298"/>
      <c r="I183" s="49">
        <f>IF(H183=0,"",VLOOKUP(H183,'得点テーブル'!$B$6:$H$133,2,0))</f>
      </c>
      <c r="J183" s="141" t="s">
        <v>492</v>
      </c>
      <c r="K183" s="189">
        <f>IF(J183=0,"",VLOOKUP(J183,'得点テーブル'!$B$6:$H$258,4,0))</f>
        <v>4</v>
      </c>
      <c r="L183" s="59"/>
      <c r="M183" s="189">
        <f>IF(L183=0,"",VLOOKUP(L183,'得点テーブル'!$B$6:$H$133,5,0))</f>
      </c>
      <c r="N183" s="59"/>
      <c r="O183" s="189">
        <f>IF(N183=0,"",VLOOKUP(N183,'得点テーブル'!$B$6:$H$133,6,0))</f>
      </c>
      <c r="P183" s="59"/>
      <c r="Q183" s="189">
        <f>IF(P183=0,"",VLOOKUP(P183,'得点テーブル'!$B$6:$H$133,7,0))</f>
      </c>
    </row>
    <row r="184" spans="1:17" ht="13.5" customHeight="1">
      <c r="A184" s="186">
        <f t="shared" si="10"/>
        <v>177</v>
      </c>
      <c r="B184" s="186" t="str">
        <f t="shared" si="11"/>
        <v>T</v>
      </c>
      <c r="C184" s="66" t="s">
        <v>493</v>
      </c>
      <c r="D184" s="461" t="s">
        <v>288</v>
      </c>
      <c r="E184" s="186">
        <f t="shared" si="8"/>
        <v>4</v>
      </c>
      <c r="F184" s="60"/>
      <c r="G184" s="242">
        <f>IF(F184=0,"",VLOOKUP(F184,'得点テーブル'!$B$6:$H$133,2,0))</f>
      </c>
      <c r="H184" s="298"/>
      <c r="I184" s="49">
        <f>IF(H184=0,"",VLOOKUP(H184,'得点テーブル'!$B$6:$H$133,2,0))</f>
      </c>
      <c r="J184" s="141" t="s">
        <v>492</v>
      </c>
      <c r="K184" s="189">
        <f>IF(J184=0,"",VLOOKUP(J184,'得点テーブル'!$B$6:$H$258,4,0))</f>
        <v>4</v>
      </c>
      <c r="L184" s="59"/>
      <c r="M184" s="189">
        <f>IF(L184=0,"",VLOOKUP(L184,'得点テーブル'!$B$6:$H$133,5,0))</f>
      </c>
      <c r="N184" s="59"/>
      <c r="O184" s="189">
        <f>IF(N184=0,"",VLOOKUP(N184,'得点テーブル'!$B$6:$H$133,6,0))</f>
      </c>
      <c r="P184" s="59"/>
      <c r="Q184" s="189">
        <f>IF(P184=0,"",VLOOKUP(P184,'得点テーブル'!$B$6:$H$133,7,0))</f>
      </c>
    </row>
    <row r="185" spans="1:17" ht="13.5" customHeight="1">
      <c r="A185" s="186">
        <f t="shared" si="10"/>
        <v>177</v>
      </c>
      <c r="B185" s="186" t="str">
        <f t="shared" si="11"/>
        <v>T</v>
      </c>
      <c r="C185" s="66" t="s">
        <v>268</v>
      </c>
      <c r="D185" s="461" t="s">
        <v>228</v>
      </c>
      <c r="E185" s="186">
        <f t="shared" si="8"/>
        <v>4</v>
      </c>
      <c r="F185" s="60"/>
      <c r="G185" s="242">
        <f>IF(F185=0,"",VLOOKUP(F185,'得点テーブル'!$B$6:$H$133,2,0))</f>
      </c>
      <c r="H185" s="298"/>
      <c r="I185" s="49">
        <f>IF(H185=0,"",VLOOKUP(H185,'得点テーブル'!$B$6:$H$133,2,0))</f>
      </c>
      <c r="J185" s="141" t="s">
        <v>494</v>
      </c>
      <c r="K185" s="189">
        <f>IF(J185=0,"",VLOOKUP(J185,'得点テーブル'!$B$6:$H$258,4,0))</f>
        <v>4</v>
      </c>
      <c r="L185" s="59"/>
      <c r="M185" s="189">
        <f>IF(L185=0,"",VLOOKUP(L185,'得点テーブル'!$B$6:$H$133,5,0))</f>
      </c>
      <c r="N185" s="59"/>
      <c r="O185" s="189">
        <f>IF(N185=0,"",VLOOKUP(N185,'得点テーブル'!$B$6:$H$133,6,0))</f>
      </c>
      <c r="P185" s="59"/>
      <c r="Q185" s="189">
        <f>IF(P185=0,"",VLOOKUP(P185,'得点テーブル'!$B$6:$H$133,7,0))</f>
      </c>
    </row>
    <row r="186" spans="1:17" ht="13.5" customHeight="1">
      <c r="A186" s="186">
        <f t="shared" si="10"/>
        <v>177</v>
      </c>
      <c r="B186" s="186" t="str">
        <f t="shared" si="11"/>
        <v>T</v>
      </c>
      <c r="C186" s="66" t="s">
        <v>495</v>
      </c>
      <c r="D186" s="461" t="s">
        <v>292</v>
      </c>
      <c r="E186" s="186">
        <f t="shared" si="8"/>
        <v>4</v>
      </c>
      <c r="F186" s="60"/>
      <c r="G186" s="242">
        <f>IF(F186=0,"",VLOOKUP(F186,'得点テーブル'!$B$6:$H$133,2,0))</f>
      </c>
      <c r="H186" s="298"/>
      <c r="I186" s="49">
        <f>IF(H186=0,"",VLOOKUP(H186,'得点テーブル'!$B$6:$H$133,2,0))</f>
      </c>
      <c r="J186" s="141" t="s">
        <v>494</v>
      </c>
      <c r="K186" s="189">
        <f>IF(J186=0,"",VLOOKUP(J186,'得点テーブル'!$B$6:$H$258,4,0))</f>
        <v>4</v>
      </c>
      <c r="L186" s="59"/>
      <c r="M186" s="189">
        <f>IF(L186=0,"",VLOOKUP(L186,'得点テーブル'!$B$6:$H$133,5,0))</f>
      </c>
      <c r="N186" s="59"/>
      <c r="O186" s="189">
        <f>IF(N186=0,"",VLOOKUP(N186,'得点テーブル'!$B$6:$H$133,6,0))</f>
      </c>
      <c r="P186" s="59"/>
      <c r="Q186" s="189">
        <f>IF(P186=0,"",VLOOKUP(P186,'得点テーブル'!$B$6:$H$133,7,0))</f>
      </c>
    </row>
    <row r="187" spans="1:17" ht="13.5" customHeight="1">
      <c r="A187" s="186">
        <f t="shared" si="10"/>
        <v>177</v>
      </c>
      <c r="B187" s="186" t="str">
        <f t="shared" si="11"/>
        <v>T</v>
      </c>
      <c r="C187" s="66" t="s">
        <v>496</v>
      </c>
      <c r="D187" s="461" t="s">
        <v>201</v>
      </c>
      <c r="E187" s="186">
        <f t="shared" si="8"/>
        <v>4</v>
      </c>
      <c r="F187" s="60">
        <v>32</v>
      </c>
      <c r="G187" s="242">
        <f>IF(F187=0,"",VLOOKUP(F187,'得点テーブル'!$B$6:$H$133,2,0))</f>
        <v>4</v>
      </c>
      <c r="H187" s="298"/>
      <c r="I187" s="49">
        <f>IF(H187=0,"",VLOOKUP(H187,'得点テーブル'!$B$6:$H$133,2,0))</f>
      </c>
      <c r="J187" s="141"/>
      <c r="K187" s="189">
        <f>IF(J187=0,"",VLOOKUP(J187,'得点テーブル'!$B$6:$H$258,4,0))</f>
      </c>
      <c r="L187" s="59"/>
      <c r="M187" s="189">
        <f>IF(L187=0,"",VLOOKUP(L187,'得点テーブル'!$B$6:$H$133,5,0))</f>
      </c>
      <c r="N187" s="59"/>
      <c r="O187" s="189">
        <f>IF(N187=0,"",VLOOKUP(N187,'得点テーブル'!$B$6:$H$133,6,0))</f>
      </c>
      <c r="P187" s="59"/>
      <c r="Q187" s="189">
        <f>IF(P187=0,"",VLOOKUP(P187,'得点テーブル'!$B$6:$H$133,7,0))</f>
      </c>
    </row>
    <row r="188" spans="1:17" ht="13.5" customHeight="1">
      <c r="A188" s="186">
        <f t="shared" si="10"/>
        <v>177</v>
      </c>
      <c r="B188" s="186" t="str">
        <f t="shared" si="11"/>
        <v>T</v>
      </c>
      <c r="C188" s="66" t="s">
        <v>497</v>
      </c>
      <c r="D188" s="461" t="s">
        <v>201</v>
      </c>
      <c r="E188" s="186">
        <f t="shared" si="8"/>
        <v>4</v>
      </c>
      <c r="F188" s="60">
        <v>32</v>
      </c>
      <c r="G188" s="242">
        <f>IF(F188=0,"",VLOOKUP(F188,'得点テーブル'!$B$6:$H$133,2,0))</f>
        <v>4</v>
      </c>
      <c r="H188" s="298"/>
      <c r="I188" s="49">
        <f>IF(H188=0,"",VLOOKUP(H188,'得点テーブル'!$B$6:$H$133,2,0))</f>
      </c>
      <c r="J188" s="141"/>
      <c r="K188" s="189">
        <f>IF(J188=0,"",VLOOKUP(J188,'得点テーブル'!$B$6:$H$258,4,0))</f>
      </c>
      <c r="L188" s="59"/>
      <c r="M188" s="189">
        <f>IF(L188=0,"",VLOOKUP(L188,'得点テーブル'!$B$6:$H$133,5,0))</f>
      </c>
      <c r="N188" s="59"/>
      <c r="O188" s="189">
        <f>IF(N188=0,"",VLOOKUP(N188,'得点テーブル'!$B$6:$H$133,6,0))</f>
      </c>
      <c r="P188" s="59"/>
      <c r="Q188" s="189">
        <f>IF(P188=0,"",VLOOKUP(P188,'得点テーブル'!$B$6:$H$133,7,0))</f>
      </c>
    </row>
    <row r="189" spans="1:17" ht="13.5" customHeight="1">
      <c r="A189" s="186">
        <f t="shared" si="10"/>
        <v>177</v>
      </c>
      <c r="B189" s="186" t="str">
        <f t="shared" si="11"/>
        <v>T</v>
      </c>
      <c r="C189" s="66" t="s">
        <v>498</v>
      </c>
      <c r="D189" s="461" t="s">
        <v>499</v>
      </c>
      <c r="E189" s="186">
        <f t="shared" si="8"/>
        <v>4</v>
      </c>
      <c r="F189" s="60">
        <v>32</v>
      </c>
      <c r="G189" s="242">
        <f>IF(F189=0,"",VLOOKUP(F189,'得点テーブル'!$B$6:$H$133,2,0))</f>
        <v>4</v>
      </c>
      <c r="H189" s="298"/>
      <c r="I189" s="49">
        <f>IF(H189=0,"",VLOOKUP(H189,'得点テーブル'!$B$6:$H$133,2,0))</f>
      </c>
      <c r="J189" s="141"/>
      <c r="K189" s="189">
        <f>IF(J189=0,"",VLOOKUP(J189,'得点テーブル'!$B$6:$H$258,4,0))</f>
      </c>
      <c r="L189" s="59"/>
      <c r="M189" s="189">
        <f>IF(L189=0,"",VLOOKUP(L189,'得点テーブル'!$B$6:$H$133,5,0))</f>
      </c>
      <c r="N189" s="59"/>
      <c r="O189" s="189">
        <f>IF(N189=0,"",VLOOKUP(N189,'得点テーブル'!$B$6:$H$133,6,0))</f>
      </c>
      <c r="P189" s="59"/>
      <c r="Q189" s="189">
        <f>IF(P189=0,"",VLOOKUP(P189,'得点テーブル'!$B$6:$H$133,7,0))</f>
      </c>
    </row>
    <row r="190" spans="1:17" ht="13.5" customHeight="1">
      <c r="A190" s="186">
        <f t="shared" si="10"/>
        <v>177</v>
      </c>
      <c r="B190" s="186" t="str">
        <f t="shared" si="11"/>
        <v>T</v>
      </c>
      <c r="C190" s="66" t="s">
        <v>500</v>
      </c>
      <c r="D190" s="461" t="s">
        <v>499</v>
      </c>
      <c r="E190" s="186">
        <f t="shared" si="8"/>
        <v>4</v>
      </c>
      <c r="F190" s="60">
        <v>32</v>
      </c>
      <c r="G190" s="242">
        <f>IF(F190=0,"",VLOOKUP(F190,'得点テーブル'!$B$6:$H$133,2,0))</f>
        <v>4</v>
      </c>
      <c r="H190" s="298"/>
      <c r="I190" s="49">
        <f>IF(H190=0,"",VLOOKUP(H190,'得点テーブル'!$B$6:$H$133,2,0))</f>
      </c>
      <c r="J190" s="141"/>
      <c r="K190" s="189">
        <f>IF(J190=0,"",VLOOKUP(J190,'得点テーブル'!$B$6:$H$258,4,0))</f>
      </c>
      <c r="L190" s="59"/>
      <c r="M190" s="189">
        <f>IF(L190=0,"",VLOOKUP(L190,'得点テーブル'!$B$6:$H$133,5,0))</f>
      </c>
      <c r="N190" s="59"/>
      <c r="O190" s="189">
        <f>IF(N190=0,"",VLOOKUP(N190,'得点テーブル'!$B$6:$H$133,6,0))</f>
      </c>
      <c r="P190" s="59"/>
      <c r="Q190" s="189">
        <f>IF(P190=0,"",VLOOKUP(P190,'得点テーブル'!$B$6:$H$133,7,0))</f>
      </c>
    </row>
    <row r="191" spans="1:17" ht="13.5" customHeight="1">
      <c r="A191" s="186">
        <f t="shared" si="10"/>
        <v>177</v>
      </c>
      <c r="B191" s="186" t="str">
        <f t="shared" si="11"/>
        <v>T</v>
      </c>
      <c r="C191" s="66" t="s">
        <v>501</v>
      </c>
      <c r="D191" s="461" t="s">
        <v>77</v>
      </c>
      <c r="E191" s="186">
        <f>IF(F191="",0,G191)+IF(H191="",0,I191)+IF(J191="",0,K191)+IF(L191="",0,M191)+IF(N191="",0,O191)+IF(P191="",0,#REF!)</f>
        <v>4</v>
      </c>
      <c r="F191" s="60">
        <v>32</v>
      </c>
      <c r="G191" s="242">
        <f>IF(F191=0,"",VLOOKUP(F191,'得点テーブル'!$B$6:$H$133,2,0))</f>
        <v>4</v>
      </c>
      <c r="H191" s="298"/>
      <c r="I191" s="49">
        <f>IF(H191=0,"",VLOOKUP(H191,'得点テーブル'!$B$6:$H$133,2,0))</f>
      </c>
      <c r="J191" s="141"/>
      <c r="K191" s="189">
        <f>IF(J191=0,"",VLOOKUP(J191,'得点テーブル'!$B$6:$H$258,4,0))</f>
      </c>
      <c r="L191" s="59"/>
      <c r="M191" s="189">
        <f>IF(L191=0,"",VLOOKUP(L191,'得点テーブル'!$B$6:$H$133,5,0))</f>
      </c>
      <c r="N191" s="59"/>
      <c r="O191" s="189">
        <f>IF(N191=0,"",VLOOKUP(N191,'得点テーブル'!$B$6:$H$133,6,0))</f>
      </c>
      <c r="P191" s="59"/>
      <c r="Q191" s="189">
        <f>IF(P191=0,"",VLOOKUP(P191,'得点テーブル'!$B$6:$H$133,7,0))</f>
      </c>
    </row>
    <row r="192" spans="1:17" ht="13.5" customHeight="1">
      <c r="A192" s="186">
        <f t="shared" si="10"/>
        <v>177</v>
      </c>
      <c r="B192" s="186" t="str">
        <f t="shared" si="11"/>
        <v>T</v>
      </c>
      <c r="C192" s="66" t="s">
        <v>502</v>
      </c>
      <c r="D192" s="461" t="s">
        <v>77</v>
      </c>
      <c r="E192" s="186">
        <f t="shared" si="8"/>
        <v>4</v>
      </c>
      <c r="F192" s="60">
        <v>32</v>
      </c>
      <c r="G192" s="242">
        <f>IF(F192=0,"",VLOOKUP(F192,'得点テーブル'!$B$6:$H$133,2,0))</f>
        <v>4</v>
      </c>
      <c r="H192" s="298"/>
      <c r="I192" s="49">
        <f>IF(H192=0,"",VLOOKUP(H192,'得点テーブル'!$B$6:$H$133,2,0))</f>
      </c>
      <c r="J192" s="141"/>
      <c r="K192" s="189">
        <f>IF(J192=0,"",VLOOKUP(J192,'得点テーブル'!$B$6:$H$258,4,0))</f>
      </c>
      <c r="L192" s="59"/>
      <c r="M192" s="189">
        <f>IF(L192=0,"",VLOOKUP(L192,'得点テーブル'!$B$6:$H$133,5,0))</f>
      </c>
      <c r="N192" s="59"/>
      <c r="O192" s="189">
        <f>IF(N192=0,"",VLOOKUP(N192,'得点テーブル'!$B$6:$H$133,6,0))</f>
      </c>
      <c r="P192" s="59"/>
      <c r="Q192" s="189">
        <f>IF(P192=0,"",VLOOKUP(P192,'得点テーブル'!$B$6:$H$133,7,0))</f>
      </c>
    </row>
    <row r="193" spans="1:17" ht="13.5" customHeight="1">
      <c r="A193" s="186">
        <f t="shared" si="10"/>
        <v>177</v>
      </c>
      <c r="B193" s="186" t="str">
        <f t="shared" si="11"/>
        <v>T</v>
      </c>
      <c r="C193" s="138" t="s">
        <v>503</v>
      </c>
      <c r="D193" s="466" t="s">
        <v>228</v>
      </c>
      <c r="E193" s="186">
        <f t="shared" si="8"/>
        <v>4</v>
      </c>
      <c r="F193" s="60">
        <v>32</v>
      </c>
      <c r="G193" s="242">
        <f>IF(F193=0,"",VLOOKUP(F193,'得点テーブル'!$B$6:$H$133,2,0))</f>
        <v>4</v>
      </c>
      <c r="H193" s="298"/>
      <c r="I193" s="49">
        <f>IF(H193=0,"",VLOOKUP(H193,'得点テーブル'!$B$6:$H$133,2,0))</f>
      </c>
      <c r="J193" s="141"/>
      <c r="K193" s="189">
        <f>IF(J193=0,"",VLOOKUP(J193,'得点テーブル'!$B$6:$H$258,4,0))</f>
      </c>
      <c r="L193" s="59"/>
      <c r="M193" s="189">
        <f>IF(L193=0,"",VLOOKUP(L193,'得点テーブル'!$B$6:$H$133,5,0))</f>
      </c>
      <c r="N193" s="59"/>
      <c r="O193" s="189">
        <f>IF(N193=0,"",VLOOKUP(N193,'得点テーブル'!$B$6:$H$133,6,0))</f>
      </c>
      <c r="P193" s="59"/>
      <c r="Q193" s="189">
        <f>IF(P193=0,"",VLOOKUP(P193,'得点テーブル'!$B$6:$H$133,7,0))</f>
      </c>
    </row>
    <row r="194" spans="1:17" ht="13.5" customHeight="1">
      <c r="A194" s="186">
        <f t="shared" si="10"/>
        <v>177</v>
      </c>
      <c r="B194" s="186" t="str">
        <f t="shared" si="11"/>
        <v>T</v>
      </c>
      <c r="C194" s="138" t="s">
        <v>504</v>
      </c>
      <c r="D194" s="466" t="s">
        <v>228</v>
      </c>
      <c r="E194" s="186">
        <f t="shared" si="8"/>
        <v>4</v>
      </c>
      <c r="F194" s="60">
        <v>32</v>
      </c>
      <c r="G194" s="242">
        <f>IF(F194=0,"",VLOOKUP(F194,'得点テーブル'!$B$6:$H$133,2,0))</f>
        <v>4</v>
      </c>
      <c r="H194" s="298"/>
      <c r="I194" s="49">
        <f>IF(H194=0,"",VLOOKUP(H194,'得点テーブル'!$B$6:$H$133,2,0))</f>
      </c>
      <c r="J194" s="141"/>
      <c r="K194" s="189">
        <f>IF(J194=0,"",VLOOKUP(J194,'得点テーブル'!$B$6:$H$258,4,0))</f>
      </c>
      <c r="L194" s="59"/>
      <c r="M194" s="189">
        <f>IF(L194=0,"",VLOOKUP(L194,'得点テーブル'!$B$6:$H$133,5,0))</f>
      </c>
      <c r="N194" s="59"/>
      <c r="O194" s="189">
        <f>IF(N194=0,"",VLOOKUP(N194,'得点テーブル'!$B$6:$H$133,6,0))</f>
      </c>
      <c r="P194" s="59"/>
      <c r="Q194" s="189">
        <f>IF(P194=0,"",VLOOKUP(P194,'得点テーブル'!$B$6:$H$133,7,0))</f>
      </c>
    </row>
    <row r="195" spans="1:17" ht="13.5" customHeight="1">
      <c r="A195" s="186">
        <f t="shared" si="10"/>
        <v>177</v>
      </c>
      <c r="B195" s="186" t="str">
        <f t="shared" si="11"/>
        <v>T</v>
      </c>
      <c r="C195" s="66" t="s">
        <v>505</v>
      </c>
      <c r="D195" s="461" t="s">
        <v>506</v>
      </c>
      <c r="E195" s="186">
        <f t="shared" si="8"/>
        <v>4</v>
      </c>
      <c r="F195" s="60">
        <v>32</v>
      </c>
      <c r="G195" s="242">
        <f>IF(F195=0,"",VLOOKUP(F195,'得点テーブル'!$B$6:$H$133,2,0))</f>
        <v>4</v>
      </c>
      <c r="H195" s="298"/>
      <c r="I195" s="49">
        <f>IF(H195=0,"",VLOOKUP(H195,'得点テーブル'!$B$6:$H$133,2,0))</f>
      </c>
      <c r="J195" s="141"/>
      <c r="K195" s="189">
        <f>IF(J195=0,"",VLOOKUP(J195,'得点テーブル'!$B$6:$H$258,4,0))</f>
      </c>
      <c r="L195" s="59"/>
      <c r="M195" s="189">
        <f>IF(L195=0,"",VLOOKUP(L195,'得点テーブル'!$B$6:$H$133,5,0))</f>
      </c>
      <c r="N195" s="59"/>
      <c r="O195" s="189">
        <f>IF(N195=0,"",VLOOKUP(N195,'得点テーブル'!$B$6:$H$133,6,0))</f>
      </c>
      <c r="P195" s="59"/>
      <c r="Q195" s="189">
        <f>IF(P195=0,"",VLOOKUP(P195,'得点テーブル'!$B$6:$H$133,7,0))</f>
      </c>
    </row>
    <row r="196" spans="1:17" ht="13.5" customHeight="1">
      <c r="A196" s="186">
        <f t="shared" si="10"/>
        <v>177</v>
      </c>
      <c r="B196" s="186" t="str">
        <f t="shared" si="11"/>
        <v>T</v>
      </c>
      <c r="C196" s="66" t="s">
        <v>507</v>
      </c>
      <c r="D196" s="461" t="s">
        <v>506</v>
      </c>
      <c r="E196" s="186">
        <f t="shared" si="8"/>
        <v>4</v>
      </c>
      <c r="F196" s="60">
        <v>32</v>
      </c>
      <c r="G196" s="242">
        <f>IF(F196=0,"",VLOOKUP(F196,'得点テーブル'!$B$6:$H$133,2,0))</f>
        <v>4</v>
      </c>
      <c r="H196" s="298"/>
      <c r="I196" s="49">
        <f>IF(H196=0,"",VLOOKUP(H196,'得点テーブル'!$B$6:$H$133,2,0))</f>
      </c>
      <c r="J196" s="141"/>
      <c r="K196" s="189">
        <f>IF(J196=0,"",VLOOKUP(J196,'得点テーブル'!$B$6:$H$258,4,0))</f>
      </c>
      <c r="L196" s="59"/>
      <c r="M196" s="189">
        <f>IF(L196=0,"",VLOOKUP(L196,'得点テーブル'!$B$6:$H$133,5,0))</f>
      </c>
      <c r="N196" s="59"/>
      <c r="O196" s="189">
        <f>IF(N196=0,"",VLOOKUP(N196,'得点テーブル'!$B$6:$H$133,6,0))</f>
      </c>
      <c r="P196" s="59"/>
      <c r="Q196" s="189">
        <f>IF(P196=0,"",VLOOKUP(P196,'得点テーブル'!$B$6:$H$133,7,0))</f>
      </c>
    </row>
    <row r="197" spans="1:17" ht="13.5" customHeight="1">
      <c r="A197" s="186">
        <f t="shared" si="10"/>
        <v>177</v>
      </c>
      <c r="B197" s="186" t="str">
        <f t="shared" si="11"/>
        <v>T</v>
      </c>
      <c r="C197" s="66" t="s">
        <v>508</v>
      </c>
      <c r="D197" s="461" t="s">
        <v>145</v>
      </c>
      <c r="E197" s="186">
        <f t="shared" si="8"/>
        <v>4</v>
      </c>
      <c r="F197" s="60">
        <v>32</v>
      </c>
      <c r="G197" s="242">
        <f>IF(F197=0,"",VLOOKUP(F197,'得点テーブル'!$B$6:$H$133,2,0))</f>
        <v>4</v>
      </c>
      <c r="H197" s="298"/>
      <c r="I197" s="49">
        <f>IF(H197=0,"",VLOOKUP(H197,'得点テーブル'!$B$6:$H$133,2,0))</f>
      </c>
      <c r="J197" s="141"/>
      <c r="K197" s="189">
        <f>IF(J197=0,"",VLOOKUP(J197,'得点テーブル'!$B$6:$H$258,4,0))</f>
      </c>
      <c r="L197" s="59"/>
      <c r="M197" s="189">
        <f>IF(L197=0,"",VLOOKUP(L197,'得点テーブル'!$B$6:$H$133,5,0))</f>
      </c>
      <c r="N197" s="59"/>
      <c r="O197" s="189">
        <f>IF(N197=0,"",VLOOKUP(N197,'得点テーブル'!$B$6:$H$133,6,0))</f>
      </c>
      <c r="P197" s="59"/>
      <c r="Q197" s="189">
        <f>IF(P197=0,"",VLOOKUP(P197,'得点テーブル'!$B$6:$H$133,7,0))</f>
      </c>
    </row>
    <row r="198" spans="1:17" ht="13.5" customHeight="1">
      <c r="A198" s="186">
        <f aca="true" t="shared" si="12" ref="A198:A213">IF(E198=0,"",RANK(E198,$E$4:$E$238))</f>
        <v>177</v>
      </c>
      <c r="B198" s="186" t="str">
        <f aca="true" t="shared" si="13" ref="B198:B213">IF(E198=0,"",IF(A198=A197,"T",""))</f>
        <v>T</v>
      </c>
      <c r="C198" s="66" t="s">
        <v>509</v>
      </c>
      <c r="D198" s="461" t="s">
        <v>145</v>
      </c>
      <c r="E198" s="186">
        <f t="shared" si="8"/>
        <v>4</v>
      </c>
      <c r="F198" s="60">
        <v>32</v>
      </c>
      <c r="G198" s="242">
        <f>IF(F198=0,"",VLOOKUP(F198,'得点テーブル'!$B$6:$H$133,2,0))</f>
        <v>4</v>
      </c>
      <c r="H198" s="298"/>
      <c r="I198" s="49">
        <f>IF(H198=0,"",VLOOKUP(H198,'得点テーブル'!$B$6:$H$133,2,0))</f>
      </c>
      <c r="J198" s="141"/>
      <c r="K198" s="189">
        <f>IF(J198=0,"",VLOOKUP(J198,'得点テーブル'!$B$6:$H$258,4,0))</f>
      </c>
      <c r="L198" s="59"/>
      <c r="M198" s="189">
        <f>IF(L198=0,"",VLOOKUP(L198,'得点テーブル'!$B$6:$H$133,5,0))</f>
      </c>
      <c r="N198" s="59"/>
      <c r="O198" s="189">
        <f>IF(N198=0,"",VLOOKUP(N198,'得点テーブル'!$B$6:$H$133,6,0))</f>
      </c>
      <c r="P198" s="59"/>
      <c r="Q198" s="189">
        <f>IF(P198=0,"",VLOOKUP(P198,'得点テーブル'!$B$6:$H$133,7,0))</f>
      </c>
    </row>
    <row r="199" spans="1:17" ht="13.5" customHeight="1">
      <c r="A199" s="186">
        <f t="shared" si="12"/>
        <v>177</v>
      </c>
      <c r="B199" s="186" t="str">
        <f t="shared" si="13"/>
        <v>T</v>
      </c>
      <c r="C199" s="66" t="s">
        <v>248</v>
      </c>
      <c r="D199" s="461" t="s">
        <v>16</v>
      </c>
      <c r="E199" s="186">
        <f aca="true" t="shared" si="14" ref="E199:E210">IF(F199="",0,G199)+IF(H199="",0,I199)+IF(J199="",0,K199)+IF(L199="",0,M199)+IF(N199="",0,O199)+IF(P199="",0,Q199)</f>
        <v>4</v>
      </c>
      <c r="F199" s="60"/>
      <c r="G199" s="242">
        <f>IF(F199=0,"",VLOOKUP(F199,'得点テーブル'!$B$6:$H$133,2,0))</f>
      </c>
      <c r="H199" s="298">
        <v>32</v>
      </c>
      <c r="I199" s="49">
        <f>IF(H199=0,"",VLOOKUP(H199,'得点テーブル'!$B$6:$H$133,2,0))</f>
        <v>4</v>
      </c>
      <c r="J199" s="141"/>
      <c r="K199" s="189"/>
      <c r="L199" s="59"/>
      <c r="M199" s="189">
        <f>IF(L199=0,"",VLOOKUP(L199,'得点テーブル'!$B$6:$H$133,5,0))</f>
      </c>
      <c r="N199" s="59"/>
      <c r="O199" s="189">
        <f>IF(N199=0,"",VLOOKUP(N199,'得点テーブル'!$B$6:$H$133,6,0))</f>
      </c>
      <c r="P199" s="59"/>
      <c r="Q199" s="189">
        <f>IF(P199=0,"",VLOOKUP(P199,'得点テーブル'!$B$6:$H$133,7,0))</f>
      </c>
    </row>
    <row r="200" spans="1:17" s="62" customFormat="1" ht="13.5" customHeight="1">
      <c r="A200" s="186">
        <f t="shared" si="12"/>
        <v>177</v>
      </c>
      <c r="B200" s="186" t="str">
        <f t="shared" si="13"/>
        <v>T</v>
      </c>
      <c r="C200" s="66" t="s">
        <v>510</v>
      </c>
      <c r="D200" s="461" t="s">
        <v>42</v>
      </c>
      <c r="E200" s="186">
        <f t="shared" si="14"/>
        <v>4</v>
      </c>
      <c r="F200" s="60"/>
      <c r="G200" s="242">
        <f>IF(F200=0,"",VLOOKUP(F200,'得点テーブル'!$B$6:$H$133,2,0))</f>
      </c>
      <c r="H200" s="298">
        <v>32</v>
      </c>
      <c r="I200" s="49">
        <f>IF(H200=0,"",VLOOKUP(H200,'得点テーブル'!$B$6:$H$133,2,0))</f>
        <v>4</v>
      </c>
      <c r="J200" s="141"/>
      <c r="K200" s="189"/>
      <c r="L200" s="59"/>
      <c r="M200" s="189">
        <f>IF(L200=0,"",VLOOKUP(L200,'得点テーブル'!$B$6:$H$133,5,0))</f>
      </c>
      <c r="N200" s="59"/>
      <c r="O200" s="189">
        <f>IF(N200=0,"",VLOOKUP(N200,'得点テーブル'!$B$6:$H$133,6,0))</f>
      </c>
      <c r="P200" s="59"/>
      <c r="Q200" s="189">
        <f>IF(P200=0,"",VLOOKUP(P200,'得点テーブル'!$B$6:$H$133,7,0))</f>
      </c>
    </row>
    <row r="201" spans="1:17" s="62" customFormat="1" ht="13.5" customHeight="1">
      <c r="A201" s="186">
        <f t="shared" si="12"/>
        <v>177</v>
      </c>
      <c r="B201" s="186" t="str">
        <f t="shared" si="13"/>
        <v>T</v>
      </c>
      <c r="C201" s="66" t="s">
        <v>84</v>
      </c>
      <c r="D201" s="461" t="s">
        <v>85</v>
      </c>
      <c r="E201" s="186">
        <f t="shared" si="14"/>
        <v>4</v>
      </c>
      <c r="F201" s="60"/>
      <c r="G201" s="242">
        <f>IF(F201=0,"",VLOOKUP(F201,'得点テーブル'!$B$6:$H$133,2,0))</f>
      </c>
      <c r="H201" s="298">
        <v>32</v>
      </c>
      <c r="I201" s="49">
        <f>IF(H201=0,"",VLOOKUP(H201,'得点テーブル'!$B$6:$H$133,2,0))</f>
        <v>4</v>
      </c>
      <c r="J201" s="141"/>
      <c r="K201" s="189"/>
      <c r="L201" s="59"/>
      <c r="M201" s="189">
        <f>IF(L201=0,"",VLOOKUP(L201,'得点テーブル'!$B$6:$H$133,5,0))</f>
      </c>
      <c r="N201" s="59"/>
      <c r="O201" s="189">
        <f>IF(N201=0,"",VLOOKUP(N201,'得点テーブル'!$B$6:$H$133,6,0))</f>
      </c>
      <c r="P201" s="59"/>
      <c r="Q201" s="189">
        <f>IF(P201=0,"",VLOOKUP(P201,'得点テーブル'!$B$6:$H$133,7,0))</f>
      </c>
    </row>
    <row r="202" spans="1:17" s="62" customFormat="1" ht="13.5" customHeight="1">
      <c r="A202" s="186">
        <f t="shared" si="12"/>
        <v>177</v>
      </c>
      <c r="B202" s="186" t="str">
        <f t="shared" si="13"/>
        <v>T</v>
      </c>
      <c r="C202" s="66" t="s">
        <v>511</v>
      </c>
      <c r="D202" s="461" t="s">
        <v>122</v>
      </c>
      <c r="E202" s="186">
        <f t="shared" si="14"/>
        <v>4</v>
      </c>
      <c r="F202" s="60"/>
      <c r="G202" s="242">
        <f>IF(F202=0,"",VLOOKUP(F202,'得点テーブル'!$B$6:$H$133,2,0))</f>
      </c>
      <c r="H202" s="298">
        <v>32</v>
      </c>
      <c r="I202" s="49">
        <f>IF(H202=0,"",VLOOKUP(H202,'得点テーブル'!$B$6:$H$133,2,0))</f>
        <v>4</v>
      </c>
      <c r="J202" s="141"/>
      <c r="K202" s="189"/>
      <c r="L202" s="59"/>
      <c r="M202" s="189">
        <f>IF(L202=0,"",VLOOKUP(L202,'得点テーブル'!$B$6:$H$133,5,0))</f>
      </c>
      <c r="N202" s="59"/>
      <c r="O202" s="189">
        <f>IF(N202=0,"",VLOOKUP(N202,'得点テーブル'!$B$6:$H$133,6,0))</f>
      </c>
      <c r="P202" s="59"/>
      <c r="Q202" s="189">
        <f>IF(P202=0,"",VLOOKUP(P202,'得点テーブル'!$B$6:$H$133,7,0))</f>
      </c>
    </row>
    <row r="203" spans="1:17" s="62" customFormat="1" ht="13.5" customHeight="1">
      <c r="A203" s="186">
        <f t="shared" si="12"/>
        <v>177</v>
      </c>
      <c r="B203" s="186" t="str">
        <f t="shared" si="13"/>
        <v>T</v>
      </c>
      <c r="C203" s="66" t="s">
        <v>251</v>
      </c>
      <c r="D203" s="461" t="s">
        <v>52</v>
      </c>
      <c r="E203" s="186">
        <f t="shared" si="14"/>
        <v>4</v>
      </c>
      <c r="F203" s="60"/>
      <c r="G203" s="242">
        <f>IF(F203=0,"",VLOOKUP(F203,'得点テーブル'!$B$6:$H$133,2,0))</f>
      </c>
      <c r="H203" s="298">
        <v>32</v>
      </c>
      <c r="I203" s="49">
        <f>IF(H203=0,"",VLOOKUP(H203,'得点テーブル'!$B$6:$H$133,2,0))</f>
        <v>4</v>
      </c>
      <c r="J203" s="141"/>
      <c r="K203" s="189"/>
      <c r="L203" s="59"/>
      <c r="M203" s="189">
        <f>IF(L203=0,"",VLOOKUP(L203,'得点テーブル'!$B$6:$H$133,5,0))</f>
      </c>
      <c r="N203" s="59"/>
      <c r="O203" s="189">
        <f>IF(N203=0,"",VLOOKUP(N203,'得点テーブル'!$B$6:$H$133,6,0))</f>
      </c>
      <c r="P203" s="59"/>
      <c r="Q203" s="189">
        <f>IF(P203=0,"",VLOOKUP(P203,'得点テーブル'!$B$6:$H$133,7,0))</f>
      </c>
    </row>
    <row r="204" spans="1:17" s="62" customFormat="1" ht="13.5" customHeight="1">
      <c r="A204" s="186">
        <f t="shared" si="12"/>
        <v>177</v>
      </c>
      <c r="B204" s="186" t="str">
        <f t="shared" si="13"/>
        <v>T</v>
      </c>
      <c r="C204" s="66" t="s">
        <v>512</v>
      </c>
      <c r="D204" s="461" t="s">
        <v>148</v>
      </c>
      <c r="E204" s="186">
        <f t="shared" si="14"/>
        <v>4</v>
      </c>
      <c r="F204" s="60"/>
      <c r="G204" s="242">
        <f>IF(F204=0,"",VLOOKUP(F204,'得点テーブル'!$B$6:$H$133,2,0))</f>
      </c>
      <c r="H204" s="298">
        <v>32</v>
      </c>
      <c r="I204" s="49">
        <f>IF(H204=0,"",VLOOKUP(H204,'得点テーブル'!$B$6:$H$133,2,0))</f>
        <v>4</v>
      </c>
      <c r="J204" s="141"/>
      <c r="K204" s="189"/>
      <c r="L204" s="59"/>
      <c r="M204" s="189">
        <f>IF(L204=0,"",VLOOKUP(L204,'得点テーブル'!$B$6:$H$133,5,0))</f>
      </c>
      <c r="N204" s="59"/>
      <c r="O204" s="189">
        <f>IF(N204=0,"",VLOOKUP(N204,'得点テーブル'!$B$6:$H$133,6,0))</f>
      </c>
      <c r="P204" s="59"/>
      <c r="Q204" s="189">
        <f>IF(P204=0,"",VLOOKUP(P204,'得点テーブル'!$B$6:$H$133,7,0))</f>
      </c>
    </row>
    <row r="205" spans="1:17" s="62" customFormat="1" ht="13.5" customHeight="1">
      <c r="A205" s="186">
        <f t="shared" si="12"/>
        <v>177</v>
      </c>
      <c r="B205" s="186" t="str">
        <f t="shared" si="13"/>
        <v>T</v>
      </c>
      <c r="C205" s="66" t="s">
        <v>236</v>
      </c>
      <c r="D205" s="461" t="s">
        <v>148</v>
      </c>
      <c r="E205" s="186">
        <f t="shared" si="14"/>
        <v>4</v>
      </c>
      <c r="F205" s="60"/>
      <c r="G205" s="242">
        <f>IF(F205=0,"",VLOOKUP(F205,'得点テーブル'!$B$6:$H$133,2,0))</f>
      </c>
      <c r="H205" s="298">
        <v>32</v>
      </c>
      <c r="I205" s="49">
        <f>IF(H205=0,"",VLOOKUP(H205,'得点テーブル'!$B$6:$H$133,2,0))</f>
        <v>4</v>
      </c>
      <c r="J205" s="141"/>
      <c r="K205" s="189"/>
      <c r="L205" s="59"/>
      <c r="M205" s="189">
        <f>IF(L205=0,"",VLOOKUP(L205,'得点テーブル'!$B$6:$H$133,5,0))</f>
      </c>
      <c r="N205" s="59"/>
      <c r="O205" s="189">
        <f>IF(N205=0,"",VLOOKUP(N205,'得点テーブル'!$B$6:$H$133,6,0))</f>
      </c>
      <c r="P205" s="59"/>
      <c r="Q205" s="189">
        <f>IF(P205=0,"",VLOOKUP(P205,'得点テーブル'!$B$6:$H$133,7,0))</f>
      </c>
    </row>
    <row r="206" spans="1:17" s="62" customFormat="1" ht="13.5" customHeight="1">
      <c r="A206" s="186">
        <f t="shared" si="12"/>
        <v>201</v>
      </c>
      <c r="B206" s="186">
        <f t="shared" si="13"/>
      </c>
      <c r="C206" s="66" t="s">
        <v>513</v>
      </c>
      <c r="D206" s="461" t="s">
        <v>56</v>
      </c>
      <c r="E206" s="186">
        <f t="shared" si="14"/>
        <v>2</v>
      </c>
      <c r="F206" s="60"/>
      <c r="G206" s="242">
        <f>IF(F206=0,"",VLOOKUP(F206,'得点テーブル'!$B$6:$H$133,2,0))</f>
      </c>
      <c r="H206" s="298"/>
      <c r="I206" s="49">
        <f>IF(H206=0,"",VLOOKUP(H206,'得点テーブル'!$B$6:$H$133,2,0))</f>
      </c>
      <c r="J206" s="141" t="s">
        <v>387</v>
      </c>
      <c r="K206" s="189">
        <f>IF(J206=0,"",VLOOKUP(J206,'得点テーブル'!$B$6:$H$258,4,0))</f>
        <v>2</v>
      </c>
      <c r="L206" s="59"/>
      <c r="M206" s="189">
        <f>IF(L206=0,"",VLOOKUP(L206,'得点テーブル'!$B$6:$H$133,5,0))</f>
      </c>
      <c r="N206" s="59"/>
      <c r="O206" s="189">
        <f>IF(N206=0,"",VLOOKUP(N206,'得点テーブル'!$B$6:$H$133,6,0))</f>
      </c>
      <c r="P206" s="59"/>
      <c r="Q206" s="189">
        <f>IF(P206=0,"",VLOOKUP(P206,'得点テーブル'!$B$6:$H$133,7,0))</f>
      </c>
    </row>
    <row r="207" spans="1:17" s="62" customFormat="1" ht="13.5" customHeight="1">
      <c r="A207" s="186">
        <f t="shared" si="12"/>
        <v>202</v>
      </c>
      <c r="B207" s="186">
        <f t="shared" si="13"/>
      </c>
      <c r="C207" s="66" t="s">
        <v>514</v>
      </c>
      <c r="D207" s="461" t="s">
        <v>25</v>
      </c>
      <c r="E207" s="186">
        <f t="shared" si="14"/>
        <v>1</v>
      </c>
      <c r="F207" s="60"/>
      <c r="G207" s="242">
        <f>IF(F207=0,"",VLOOKUP(F207,'得点テーブル'!$B$6:$H$133,2,0))</f>
      </c>
      <c r="H207" s="298"/>
      <c r="I207" s="49">
        <f>IF(H207=0,"",VLOOKUP(H207,'得点テーブル'!$B$6:$H$133,2,0))</f>
      </c>
      <c r="J207" s="141" t="s">
        <v>384</v>
      </c>
      <c r="K207" s="189">
        <f>IF(J207=0,"",VLOOKUP(J207,'得点テーブル'!$B$6:$H$258,4,0))</f>
        <v>1</v>
      </c>
      <c r="L207" s="59"/>
      <c r="M207" s="189">
        <f>IF(L207=0,"",VLOOKUP(L207,'得点テーブル'!$B$6:$H$133,5,0))</f>
      </c>
      <c r="N207" s="59"/>
      <c r="O207" s="189">
        <f>IF(N207=0,"",VLOOKUP(N207,'得点テーブル'!$B$6:$H$133,6,0))</f>
      </c>
      <c r="P207" s="59"/>
      <c r="Q207" s="189">
        <f>IF(P207=0,"",VLOOKUP(P207,'得点テーブル'!$B$6:$H$133,7,0))</f>
      </c>
    </row>
    <row r="208" spans="1:17" s="62" customFormat="1" ht="13.5" customHeight="1">
      <c r="A208" s="186">
        <f t="shared" si="12"/>
        <v>202</v>
      </c>
      <c r="B208" s="186" t="str">
        <f t="shared" si="13"/>
        <v>T</v>
      </c>
      <c r="C208" s="138" t="s">
        <v>515</v>
      </c>
      <c r="D208" s="466" t="s">
        <v>25</v>
      </c>
      <c r="E208" s="186">
        <f t="shared" si="14"/>
        <v>1</v>
      </c>
      <c r="F208" s="60"/>
      <c r="G208" s="242">
        <f>IF(F208=0,"",VLOOKUP(F208,'得点テーブル'!$B$6:$H$133,2,0))</f>
      </c>
      <c r="H208" s="298"/>
      <c r="I208" s="49">
        <f>IF(H208=0,"",VLOOKUP(H208,'得点テーブル'!$B$6:$H$133,2,0))</f>
      </c>
      <c r="J208" s="141" t="s">
        <v>384</v>
      </c>
      <c r="K208" s="189">
        <f>IF(J208=0,"",VLOOKUP(J208,'得点テーブル'!$B$6:$H$258,4,0))</f>
        <v>1</v>
      </c>
      <c r="L208" s="59"/>
      <c r="M208" s="189">
        <f>IF(L208=0,"",VLOOKUP(L208,'得点テーブル'!$B$6:$H$133,5,0))</f>
      </c>
      <c r="N208" s="59"/>
      <c r="O208" s="189">
        <f>IF(N208=0,"",VLOOKUP(N208,'得点テーブル'!$B$6:$H$133,6,0))</f>
      </c>
      <c r="P208" s="59"/>
      <c r="Q208" s="189">
        <f>IF(P208=0,"",VLOOKUP(P208,'得点テーブル'!$B$6:$H$133,7,0))</f>
      </c>
    </row>
    <row r="209" spans="1:17" s="62" customFormat="1" ht="13.5" customHeight="1">
      <c r="A209" s="186">
        <f t="shared" si="12"/>
        <v>202</v>
      </c>
      <c r="B209" s="186" t="str">
        <f t="shared" si="13"/>
        <v>T</v>
      </c>
      <c r="C209" s="138" t="s">
        <v>252</v>
      </c>
      <c r="D209" s="466" t="s">
        <v>29</v>
      </c>
      <c r="E209" s="186">
        <f t="shared" si="14"/>
        <v>1</v>
      </c>
      <c r="F209" s="65"/>
      <c r="G209" s="242">
        <f>IF(F209=0,"",VLOOKUP(F209,'得点テーブル'!$B$6:$H$133,2,0))</f>
      </c>
      <c r="H209" s="298"/>
      <c r="I209" s="49">
        <f>IF(H209=0,"",VLOOKUP(H209,'得点テーブル'!$B$6:$H$133,2,0))</f>
      </c>
      <c r="J209" s="141" t="s">
        <v>384</v>
      </c>
      <c r="K209" s="189">
        <f>IF(J209=0,"",VLOOKUP(J209,'得点テーブル'!$B$6:$H$258,4,0))</f>
        <v>1</v>
      </c>
      <c r="L209" s="136"/>
      <c r="M209" s="189">
        <f>IF(L209=0,"",VLOOKUP(L209,'得点テーブル'!$B$6:$H$133,5,0))</f>
      </c>
      <c r="N209" s="50"/>
      <c r="O209" s="189">
        <f>IF(N209=0,"",VLOOKUP(N209,'得点テーブル'!$B$6:$H$133,6,0))</f>
      </c>
      <c r="P209" s="59"/>
      <c r="Q209" s="189">
        <f>IF(P209=0,"",VLOOKUP(P209,'得点テーブル'!$B$6:$H$133,7,0))</f>
      </c>
    </row>
    <row r="210" spans="1:17" s="62" customFormat="1" ht="13.5" customHeight="1">
      <c r="A210" s="186">
        <f t="shared" si="12"/>
        <v>202</v>
      </c>
      <c r="B210" s="186" t="str">
        <f t="shared" si="13"/>
        <v>T</v>
      </c>
      <c r="C210" s="66" t="s">
        <v>272</v>
      </c>
      <c r="D210" s="461" t="s">
        <v>399</v>
      </c>
      <c r="E210" s="186">
        <f t="shared" si="14"/>
        <v>1</v>
      </c>
      <c r="F210" s="60"/>
      <c r="G210" s="242">
        <f>IF(F210=0,"",VLOOKUP(F210,'得点テーブル'!$B$6:$H$133,2,0))</f>
      </c>
      <c r="H210" s="298"/>
      <c r="I210" s="49">
        <f>IF(H210=0,"",VLOOKUP(H210,'得点テーブル'!$B$6:$H$133,2,0))</f>
      </c>
      <c r="J210" s="141" t="s">
        <v>384</v>
      </c>
      <c r="K210" s="189">
        <f>IF(J210=0,"",VLOOKUP(J210,'得点テーブル'!$B$6:$H$258,4,0))</f>
        <v>1</v>
      </c>
      <c r="L210" s="59"/>
      <c r="M210" s="189">
        <f>IF(L210=0,"",VLOOKUP(L210,'得点テーブル'!$B$6:$H$133,5,0))</f>
      </c>
      <c r="N210" s="59"/>
      <c r="O210" s="189">
        <f>IF(N210=0,"",VLOOKUP(N210,'得点テーブル'!$B$6:$H$133,6,0))</f>
      </c>
      <c r="P210" s="59"/>
      <c r="Q210" s="189">
        <f>IF(P210=0,"",VLOOKUP(P210,'得点テーブル'!$B$6:$H$133,7,0))</f>
      </c>
    </row>
    <row r="211" spans="1:17" s="62" customFormat="1" ht="13.5" customHeight="1">
      <c r="A211" s="186">
        <f t="shared" si="12"/>
        <v>202</v>
      </c>
      <c r="B211" s="186" t="str">
        <f t="shared" si="13"/>
        <v>T</v>
      </c>
      <c r="C211" s="66" t="s">
        <v>516</v>
      </c>
      <c r="D211" s="461" t="s">
        <v>31</v>
      </c>
      <c r="E211" s="186">
        <f t="shared" si="8"/>
        <v>1</v>
      </c>
      <c r="F211" s="60"/>
      <c r="G211" s="242">
        <f>IF(F211=0,"",VLOOKUP(F211,'得点テーブル'!$B$6:$H$133,2,0))</f>
      </c>
      <c r="H211" s="298"/>
      <c r="I211" s="49">
        <f>IF(H211=0,"",VLOOKUP(H211,'得点テーブル'!$B$6:$H$133,2,0))</f>
      </c>
      <c r="J211" s="141" t="s">
        <v>384</v>
      </c>
      <c r="K211" s="189">
        <f>IF(J211=0,"",VLOOKUP(J211,'得点テーブル'!$B$6:$H$258,4,0))</f>
        <v>1</v>
      </c>
      <c r="L211" s="59"/>
      <c r="M211" s="189">
        <f>IF(L211=0,"",VLOOKUP(L211,'得点テーブル'!$B$6:$H$133,5,0))</f>
      </c>
      <c r="N211" s="59"/>
      <c r="O211" s="189">
        <f>IF(N211=0,"",VLOOKUP(N211,'得点テーブル'!$B$6:$H$133,6,0))</f>
      </c>
      <c r="P211" s="59"/>
      <c r="Q211" s="189">
        <f>IF(P211=0,"",VLOOKUP(P211,'得点テーブル'!$B$6:$H$133,7,0))</f>
      </c>
    </row>
    <row r="212" spans="1:17" s="62" customFormat="1" ht="13.5" customHeight="1">
      <c r="A212" s="186">
        <f t="shared" si="12"/>
        <v>202</v>
      </c>
      <c r="B212" s="186" t="str">
        <f t="shared" si="13"/>
        <v>T</v>
      </c>
      <c r="C212" s="66" t="s">
        <v>517</v>
      </c>
      <c r="D212" s="461" t="s">
        <v>52</v>
      </c>
      <c r="E212" s="186">
        <f>IF(F212="",0,G212)+IF(H212="",0,I212)+IF(J212="",0,K212)+IF(L212="",0,M212)+IF(N212="",0,O212)+IF(P212="",0,#REF!)</f>
        <v>1</v>
      </c>
      <c r="F212" s="60"/>
      <c r="G212" s="242">
        <f>IF(F212=0,"",VLOOKUP(F212,'得点テーブル'!$B$6:$H$133,2,0))</f>
      </c>
      <c r="H212" s="298"/>
      <c r="I212" s="49">
        <f>IF(H212=0,"",VLOOKUP(H212,'得点テーブル'!$B$6:$H$133,2,0))</f>
      </c>
      <c r="J212" s="141" t="s">
        <v>384</v>
      </c>
      <c r="K212" s="189">
        <f>IF(J212=0,"",VLOOKUP(J212,'得点テーブル'!$B$6:$H$258,4,0))</f>
        <v>1</v>
      </c>
      <c r="L212" s="59"/>
      <c r="M212" s="189">
        <f>IF(L212=0,"",VLOOKUP(L212,'得点テーブル'!$B$6:$H$133,5,0))</f>
      </c>
      <c r="N212" s="59"/>
      <c r="O212" s="189">
        <f>IF(N212=0,"",VLOOKUP(N212,'得点テーブル'!$B$6:$H$133,6,0))</f>
      </c>
      <c r="P212" s="59"/>
      <c r="Q212" s="189">
        <f>IF(P212=0,"",VLOOKUP(P212,'得点テーブル'!$B$6:$H$133,7,0))</f>
      </c>
    </row>
    <row r="213" spans="1:17" s="62" customFormat="1" ht="13.5" customHeight="1">
      <c r="A213" s="186">
        <f t="shared" si="12"/>
      </c>
      <c r="B213" s="186">
        <f t="shared" si="13"/>
      </c>
      <c r="C213" s="138"/>
      <c r="D213" s="466"/>
      <c r="E213" s="186">
        <f>IF(F213="",0,G213)+IF(H213="",0,I213)+IF(J213="",0,K213)+IF(L213="",0,M213)+IF(N213="",0,O213)+IF(P213="",0,Q213)</f>
        <v>0</v>
      </c>
      <c r="F213" s="60"/>
      <c r="G213" s="242">
        <f>IF(F213=0,"",VLOOKUP(F213,'得点テーブル'!$B$6:$H$133,2,0))</f>
      </c>
      <c r="H213" s="298"/>
      <c r="I213" s="49">
        <f>IF(H213=0,"",VLOOKUP(H213,'得点テーブル'!$B$6:$H$133,2,0))</f>
      </c>
      <c r="J213" s="141"/>
      <c r="K213" s="189">
        <f>IF(J213=0,"",VLOOKUP(J213,'得点テーブル'!$B$6:$H$258,4,0))</f>
      </c>
      <c r="L213" s="59"/>
      <c r="M213" s="189">
        <f>IF(L213=0,"",VLOOKUP(L213,'得点テーブル'!$B$6:$H$133,5,0))</f>
      </c>
      <c r="N213" s="59"/>
      <c r="O213" s="189">
        <f>IF(N213=0,"",VLOOKUP(N213,'得点テーブル'!$B$6:$H$133,6,0))</f>
      </c>
      <c r="P213" s="59"/>
      <c r="Q213" s="189">
        <f>IF(P213=0,"",VLOOKUP(P213,'得点テーブル'!$B$6:$H$133,7,0))</f>
      </c>
    </row>
    <row r="214" spans="1:17" ht="8.25" customHeight="1">
      <c r="A214" s="327"/>
      <c r="B214" s="327"/>
      <c r="C214" s="327"/>
      <c r="D214" s="474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</row>
    <row r="215" ht="15.75" customHeight="1"/>
  </sheetData>
  <mergeCells count="3">
    <mergeCell ref="D3:D4"/>
    <mergeCell ref="C3:C4"/>
    <mergeCell ref="A3:B4"/>
  </mergeCells>
  <printOptions/>
  <pageMargins left="0.7874015748031497" right="0.4330708661417323" top="0.7086614173228347" bottom="0.7480314960629921" header="0.4724409448818898" footer="0.5118110236220472"/>
  <pageSetup blackAndWhite="1" horizontalDpi="600" verticalDpi="600" orientation="portrait" paperSize="9" scale="87" r:id="rId1"/>
  <headerFooter alignWithMargins="0">
    <oddHeader>&amp;C&amp;A&amp;RPage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2"/>
  <sheetViews>
    <sheetView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9.00390625" defaultRowHeight="13.5"/>
  <cols>
    <col min="1" max="1" width="3.625" style="62" customWidth="1"/>
    <col min="2" max="2" width="1.625" style="62" customWidth="1"/>
    <col min="3" max="3" width="11.625" style="67" customWidth="1"/>
    <col min="4" max="4" width="12.625" style="67" customWidth="1"/>
    <col min="5" max="9" width="5.625" style="62" customWidth="1"/>
    <col min="10" max="10" width="5.625" style="119" customWidth="1"/>
    <col min="11" max="11" width="5.625" style="62" customWidth="1"/>
    <col min="12" max="12" width="5.625" style="119" customWidth="1"/>
    <col min="13" max="15" width="5.625" style="62" customWidth="1"/>
    <col min="16" max="16" width="9.00390625" style="37" hidden="1" customWidth="1"/>
    <col min="17" max="17" width="3.00390625" style="37" customWidth="1"/>
    <col min="18" max="16384" width="9.00390625" style="37" customWidth="1"/>
  </cols>
  <sheetData>
    <row r="1" spans="1:14" ht="19.5" customHeight="1">
      <c r="A1" s="51" t="s">
        <v>0</v>
      </c>
      <c r="B1" s="51"/>
      <c r="C1" s="52"/>
      <c r="D1" s="52"/>
      <c r="E1" s="51"/>
      <c r="F1" s="51" t="s">
        <v>518</v>
      </c>
      <c r="G1" s="51"/>
      <c r="H1" s="51"/>
      <c r="I1" s="51"/>
      <c r="K1" s="101" t="str">
        <f>'男子S'!M1</f>
        <v>2003/3/31現在</v>
      </c>
      <c r="L1" s="101"/>
      <c r="M1" s="101"/>
      <c r="N1" s="101"/>
    </row>
    <row r="2" ht="5.25" customHeight="1"/>
    <row r="3" spans="1:15" s="375" customFormat="1" ht="13.5">
      <c r="A3" s="507" t="s">
        <v>2</v>
      </c>
      <c r="B3" s="508"/>
      <c r="C3" s="511" t="s">
        <v>3</v>
      </c>
      <c r="D3" s="513" t="s">
        <v>4</v>
      </c>
      <c r="E3" s="373" t="s">
        <v>5</v>
      </c>
      <c r="F3" s="525" t="s">
        <v>260</v>
      </c>
      <c r="G3" s="526"/>
      <c r="H3" s="382"/>
      <c r="I3" s="383"/>
      <c r="J3" s="384"/>
      <c r="K3" s="385"/>
      <c r="L3" s="384" t="s">
        <v>10</v>
      </c>
      <c r="M3" s="385"/>
      <c r="N3" s="384" t="s">
        <v>11</v>
      </c>
      <c r="O3" s="385"/>
    </row>
    <row r="4" spans="1:15" s="375" customFormat="1" ht="13.5">
      <c r="A4" s="509"/>
      <c r="B4" s="510"/>
      <c r="C4" s="512"/>
      <c r="D4" s="514"/>
      <c r="E4" s="386" t="s">
        <v>12</v>
      </c>
      <c r="F4" s="377" t="s">
        <v>13</v>
      </c>
      <c r="G4" s="378" t="s">
        <v>5</v>
      </c>
      <c r="H4" s="377" t="s">
        <v>13</v>
      </c>
      <c r="I4" s="378" t="s">
        <v>5</v>
      </c>
      <c r="J4" s="377" t="s">
        <v>13</v>
      </c>
      <c r="K4" s="378" t="s">
        <v>5</v>
      </c>
      <c r="L4" s="377" t="s">
        <v>13</v>
      </c>
      <c r="M4" s="378" t="s">
        <v>5</v>
      </c>
      <c r="N4" s="377" t="s">
        <v>13</v>
      </c>
      <c r="O4" s="378" t="s">
        <v>5</v>
      </c>
    </row>
    <row r="5" spans="1:15" ht="6.75" customHeight="1">
      <c r="A5" s="339"/>
      <c r="B5" s="320"/>
      <c r="C5" s="331"/>
      <c r="D5" s="332"/>
      <c r="E5" s="333"/>
      <c r="F5" s="334"/>
      <c r="G5" s="335"/>
      <c r="H5" s="336"/>
      <c r="I5" s="337"/>
      <c r="J5" s="334"/>
      <c r="K5" s="335"/>
      <c r="L5" s="336"/>
      <c r="M5" s="337"/>
      <c r="N5" s="334"/>
      <c r="O5" s="335"/>
    </row>
    <row r="6" spans="1:15" ht="18" customHeight="1">
      <c r="A6" s="194">
        <f aca="true" t="shared" si="0" ref="A6:A39">IF(E6=0,"",RANK(E6,$E$5:$E$40))</f>
        <v>1</v>
      </c>
      <c r="B6" s="79">
        <f aca="true" t="shared" si="1" ref="B6:B39">IF(E6=0,"",IF(A6=A5,"T",""))</f>
      </c>
      <c r="C6" s="128" t="s">
        <v>266</v>
      </c>
      <c r="D6" s="144" t="s">
        <v>133</v>
      </c>
      <c r="E6" s="194">
        <f aca="true" t="shared" si="2" ref="E6:E39">IF(F6="",0,G6)+IF(H6="",0,I6)+IF(J6="",0,K6)+IF(L6="",0,M6)+IF(N6="",0,O6)</f>
        <v>280</v>
      </c>
      <c r="F6" s="41">
        <v>2</v>
      </c>
      <c r="G6" s="40">
        <f>IF(F6=0,"",VLOOKUP(F6,'得点テーブル'!$B$6:$H$133,3,0))</f>
        <v>100</v>
      </c>
      <c r="H6" s="60"/>
      <c r="I6" s="76">
        <f>IF(H6=0,"",VLOOKUP(H6,'得点テーブル'!$B$6:$H$133,3,0))</f>
      </c>
      <c r="J6" s="41"/>
      <c r="K6" s="76">
        <f>IF(J6=0,"",VLOOKUP(J6,'得点テーブル'!$B$6:$H$133,5,0))</f>
      </c>
      <c r="L6" s="60">
        <v>1</v>
      </c>
      <c r="M6" s="76">
        <f>IF(L6=0,"",VLOOKUP(L6,'得点テーブル'!$B$6:$H$133,6,0))</f>
        <v>150</v>
      </c>
      <c r="N6" s="59">
        <v>16</v>
      </c>
      <c r="O6" s="76">
        <f>IF(N6=0,"",VLOOKUP(N6,'得点テーブル'!$B$6:$H$133,7,0))</f>
        <v>30</v>
      </c>
    </row>
    <row r="7" spans="1:15" ht="18" customHeight="1">
      <c r="A7" s="194">
        <f t="shared" si="0"/>
        <v>1</v>
      </c>
      <c r="B7" s="79" t="str">
        <f t="shared" si="1"/>
        <v>T</v>
      </c>
      <c r="C7" s="128" t="s">
        <v>263</v>
      </c>
      <c r="D7" s="144" t="s">
        <v>519</v>
      </c>
      <c r="E7" s="194">
        <f t="shared" si="2"/>
        <v>280</v>
      </c>
      <c r="F7" s="41"/>
      <c r="G7" s="40"/>
      <c r="H7" s="60"/>
      <c r="I7" s="76"/>
      <c r="J7" s="41"/>
      <c r="K7" s="76"/>
      <c r="L7" s="137">
        <v>1</v>
      </c>
      <c r="M7" s="76">
        <f>IF(L7=0,"",VLOOKUP(L7,'得点テーブル'!$B$6:$H$133,6,0))</f>
        <v>150</v>
      </c>
      <c r="N7" s="59">
        <v>2</v>
      </c>
      <c r="O7" s="76">
        <f>IF(N7=0,"",VLOOKUP(N7,'得点テーブル'!$B$6:$H$133,7,0))</f>
        <v>130</v>
      </c>
    </row>
    <row r="8" spans="1:15" ht="18" customHeight="1">
      <c r="A8" s="194">
        <f t="shared" si="0"/>
        <v>3</v>
      </c>
      <c r="B8" s="194">
        <f t="shared" si="1"/>
      </c>
      <c r="C8" s="163" t="s">
        <v>520</v>
      </c>
      <c r="D8" s="125" t="s">
        <v>21</v>
      </c>
      <c r="E8" s="194">
        <f>IF(F8="",0,G8)+IF(H8="",0,I8)+IF(J8="",0,K8)+IF(L8="",0,M8)+IF(N8="",0,O8)</f>
        <v>240</v>
      </c>
      <c r="F8" s="41">
        <v>1</v>
      </c>
      <c r="G8" s="40">
        <f>IF(F8=0,"",VLOOKUP(F8,'得点テーブル'!$B$6:$H$133,3,0))</f>
        <v>150</v>
      </c>
      <c r="H8" s="60"/>
      <c r="I8" s="76">
        <f>IF(H8=0,"",VLOOKUP(H8,'得点テーブル'!$B$6:$H$133,3,0))</f>
      </c>
      <c r="J8" s="41"/>
      <c r="K8" s="76">
        <f>IF(J8=0,"",VLOOKUP(J8,'得点テーブル'!$B$6:$H$133,5,0))</f>
      </c>
      <c r="L8" s="60"/>
      <c r="M8" s="76">
        <f>IF(L8=0,"",VLOOKUP(L8,'得点テーブル'!$B$6:$H$133,6,0))</f>
      </c>
      <c r="N8" s="59">
        <v>4</v>
      </c>
      <c r="O8" s="76">
        <f>IF(N8=0,"",VLOOKUP(N8,'得点テーブル'!$B$6:$H$133,7,0))</f>
        <v>90</v>
      </c>
    </row>
    <row r="9" spans="1:15" ht="18" customHeight="1">
      <c r="A9" s="194">
        <f t="shared" si="0"/>
        <v>3</v>
      </c>
      <c r="B9" s="79" t="str">
        <f t="shared" si="1"/>
        <v>T</v>
      </c>
      <c r="C9" s="50" t="s">
        <v>521</v>
      </c>
      <c r="D9" s="40" t="s">
        <v>21</v>
      </c>
      <c r="E9" s="194">
        <f t="shared" si="2"/>
        <v>240</v>
      </c>
      <c r="F9" s="41">
        <v>1</v>
      </c>
      <c r="G9" s="40">
        <f>IF(F9=0,"",VLOOKUP(F9,'得点テーブル'!$B$6:$H$133,3,0))</f>
        <v>150</v>
      </c>
      <c r="H9" s="60"/>
      <c r="I9" s="76">
        <f>IF(H9=0,"",VLOOKUP(H9,'得点テーブル'!$B$6:$H$133,3,0))</f>
      </c>
      <c r="J9" s="41"/>
      <c r="K9" s="76">
        <f>IF(J9=0,"",VLOOKUP(J9,'得点テーブル'!$B$6:$H$133,5,0))</f>
      </c>
      <c r="L9" s="60"/>
      <c r="M9" s="76">
        <f>IF(L9=0,"",VLOOKUP(L9,'得点テーブル'!$B$6:$H$133,6,0))</f>
      </c>
      <c r="N9" s="59">
        <v>4</v>
      </c>
      <c r="O9" s="76">
        <f>IF(N9=0,"",VLOOKUP(N9,'得点テーブル'!$B$6:$H$133,7,0))</f>
        <v>90</v>
      </c>
    </row>
    <row r="10" spans="1:15" ht="18" customHeight="1">
      <c r="A10" s="194">
        <f t="shared" si="0"/>
        <v>5</v>
      </c>
      <c r="B10" s="79">
        <f t="shared" si="1"/>
      </c>
      <c r="C10" s="50" t="s">
        <v>261</v>
      </c>
      <c r="D10" s="40" t="s">
        <v>522</v>
      </c>
      <c r="E10" s="194">
        <f t="shared" si="2"/>
        <v>170</v>
      </c>
      <c r="F10" s="145">
        <v>4</v>
      </c>
      <c r="G10" s="40">
        <f>IF(F10=0,"",VLOOKUP(F10,'得点テーブル'!$B$6:$H$133,3,0))</f>
        <v>70</v>
      </c>
      <c r="H10" s="60"/>
      <c r="I10" s="76">
        <f>IF(H10=0,"",VLOOKUP(H10,'得点テーブル'!$B$6:$H$133,3,0))</f>
      </c>
      <c r="J10" s="41"/>
      <c r="K10" s="76">
        <f>IF(J10=0,"",VLOOKUP(J10,'得点テーブル'!$B$6:$H$133,5,0))</f>
      </c>
      <c r="L10" s="60">
        <v>2</v>
      </c>
      <c r="M10" s="76">
        <f>IF(L10=0,"",VLOOKUP(L10,'得点テーブル'!$B$6:$H$133,6,0))</f>
        <v>100</v>
      </c>
      <c r="N10" s="59"/>
      <c r="O10" s="76">
        <f>IF(N10=0,"",VLOOKUP(N10,'得点テーブル'!$B$6:$H$133,7,0))</f>
      </c>
    </row>
    <row r="11" spans="1:15" ht="18" customHeight="1">
      <c r="A11" s="194">
        <f t="shared" si="0"/>
        <v>5</v>
      </c>
      <c r="B11" s="79" t="str">
        <f t="shared" si="1"/>
        <v>T</v>
      </c>
      <c r="C11" s="50" t="s">
        <v>934</v>
      </c>
      <c r="D11" s="40" t="s">
        <v>522</v>
      </c>
      <c r="E11" s="194">
        <f t="shared" si="2"/>
        <v>170</v>
      </c>
      <c r="F11" s="145">
        <v>4</v>
      </c>
      <c r="G11" s="40">
        <f>IF(F11=0,"",VLOOKUP(F11,'得点テーブル'!$B$6:$H$133,3,0))</f>
        <v>70</v>
      </c>
      <c r="H11" s="60"/>
      <c r="I11" s="76">
        <f>IF(H11=0,"",VLOOKUP(H11,'得点テーブル'!$B$6:$H$133,3,0))</f>
      </c>
      <c r="J11" s="41"/>
      <c r="K11" s="76">
        <f>IF(J11=0,"",VLOOKUP(J11,'得点テーブル'!$B$6:$H$133,5,0))</f>
      </c>
      <c r="L11" s="60">
        <v>2</v>
      </c>
      <c r="M11" s="76">
        <f>IF(L11=0,"",VLOOKUP(L11,'得点テーブル'!$B$6:$H$133,6,0))</f>
        <v>100</v>
      </c>
      <c r="N11" s="59"/>
      <c r="O11" s="76">
        <f>IF(N11=0,"",VLOOKUP(N11,'得点テーブル'!$B$6:$H$133,7,0))</f>
      </c>
    </row>
    <row r="12" spans="1:15" ht="18" customHeight="1">
      <c r="A12" s="194">
        <f t="shared" si="0"/>
        <v>7</v>
      </c>
      <c r="B12" s="79">
        <f t="shared" si="1"/>
      </c>
      <c r="C12" s="48" t="s">
        <v>933</v>
      </c>
      <c r="D12" s="49" t="s">
        <v>120</v>
      </c>
      <c r="E12" s="194">
        <f t="shared" si="2"/>
        <v>140</v>
      </c>
      <c r="F12" s="41">
        <v>4</v>
      </c>
      <c r="G12" s="40">
        <f>IF(F12=0,"",VLOOKUP(F12,'得点テーブル'!$B$6:$H$133,3,0))</f>
        <v>70</v>
      </c>
      <c r="H12" s="60"/>
      <c r="I12" s="76">
        <f>IF(H12=0,"",VLOOKUP(H12,'得点テーブル'!$B$6:$H$133,3,0))</f>
      </c>
      <c r="J12" s="41"/>
      <c r="K12" s="76">
        <f>IF(J12=0,"",VLOOKUP(J12,'得点テーブル'!$B$6:$H$133,5,0))</f>
      </c>
      <c r="L12" s="137">
        <v>4</v>
      </c>
      <c r="M12" s="76">
        <f>IF(L12=0,"",VLOOKUP(L12,'得点テーブル'!$B$6:$H$133,6,0))</f>
        <v>70</v>
      </c>
      <c r="N12" s="59"/>
      <c r="O12" s="76">
        <f>IF(N12=0,"",VLOOKUP(N12,'得点テーブル'!$B$6:$H$133,7,0))</f>
      </c>
    </row>
    <row r="13" spans="1:15" ht="18" customHeight="1">
      <c r="A13" s="194">
        <f t="shared" si="0"/>
        <v>8</v>
      </c>
      <c r="B13" s="79">
        <f t="shared" si="1"/>
      </c>
      <c r="C13" s="50" t="s">
        <v>523</v>
      </c>
      <c r="D13" s="40" t="s">
        <v>519</v>
      </c>
      <c r="E13" s="194">
        <f t="shared" si="2"/>
        <v>100</v>
      </c>
      <c r="F13" s="41">
        <v>2</v>
      </c>
      <c r="G13" s="40">
        <f>IF(F13=0,"",VLOOKUP(F13,'得点テーブル'!$B$6:$H$133,3,0))</f>
        <v>100</v>
      </c>
      <c r="H13" s="60"/>
      <c r="I13" s="76">
        <f>IF(H13=0,"",VLOOKUP(H13,'得点テーブル'!$B$6:$H$133,3,0))</f>
      </c>
      <c r="J13" s="41"/>
      <c r="K13" s="76">
        <f>IF(J13=0,"",VLOOKUP(J13,'得点テーブル'!$B$6:$H$133,5,0))</f>
      </c>
      <c r="L13" s="60"/>
      <c r="M13" s="76">
        <f>IF(L13=0,"",VLOOKUP(L13,'得点テーブル'!$B$6:$H$133,6,0))</f>
      </c>
      <c r="N13" s="59"/>
      <c r="O13" s="76">
        <f>IF(N13=0,"",VLOOKUP(N13,'得点テーブル'!$B$6:$H$133,7,0))</f>
      </c>
    </row>
    <row r="14" spans="1:15" ht="18" customHeight="1">
      <c r="A14" s="194">
        <f t="shared" si="0"/>
        <v>9</v>
      </c>
      <c r="B14" s="79">
        <f t="shared" si="1"/>
      </c>
      <c r="C14" s="50" t="s">
        <v>267</v>
      </c>
      <c r="D14" s="40" t="s">
        <v>52</v>
      </c>
      <c r="E14" s="194">
        <f t="shared" si="2"/>
        <v>80</v>
      </c>
      <c r="F14" s="41"/>
      <c r="G14" s="40"/>
      <c r="H14" s="60"/>
      <c r="I14" s="76"/>
      <c r="J14" s="41"/>
      <c r="K14" s="76"/>
      <c r="L14" s="137">
        <v>3</v>
      </c>
      <c r="M14" s="76">
        <f>IF(L14=0,"",VLOOKUP(L14,'得点テーブル'!$B$6:$H$133,6,0))</f>
        <v>80</v>
      </c>
      <c r="N14" s="59"/>
      <c r="O14" s="76">
        <f>IF(N14=0,"",VLOOKUP(N14,'得点テーブル'!$B$6:$H$133,7,0))</f>
      </c>
    </row>
    <row r="15" spans="1:15" ht="18" customHeight="1">
      <c r="A15" s="194">
        <f t="shared" si="0"/>
        <v>9</v>
      </c>
      <c r="B15" s="79" t="str">
        <f t="shared" si="1"/>
        <v>T</v>
      </c>
      <c r="C15" s="50" t="s">
        <v>524</v>
      </c>
      <c r="D15" s="40" t="s">
        <v>52</v>
      </c>
      <c r="E15" s="194">
        <f t="shared" si="2"/>
        <v>80</v>
      </c>
      <c r="F15" s="41"/>
      <c r="G15" s="40"/>
      <c r="H15" s="60"/>
      <c r="I15" s="76"/>
      <c r="J15" s="41"/>
      <c r="K15" s="76"/>
      <c r="L15" s="137">
        <v>3</v>
      </c>
      <c r="M15" s="76">
        <f>IF(L15=0,"",VLOOKUP(L15,'得点テーブル'!$B$6:$H$133,6,0))</f>
        <v>80</v>
      </c>
      <c r="N15" s="59"/>
      <c r="O15" s="76">
        <f>IF(N15=0,"",VLOOKUP(N15,'得点テーブル'!$B$6:$H$133,7,0))</f>
      </c>
    </row>
    <row r="16" spans="1:15" ht="18" customHeight="1">
      <c r="A16" s="194">
        <f t="shared" si="0"/>
        <v>11</v>
      </c>
      <c r="B16" s="79">
        <f t="shared" si="1"/>
      </c>
      <c r="C16" s="50" t="s">
        <v>931</v>
      </c>
      <c r="D16" s="40" t="s">
        <v>52</v>
      </c>
      <c r="E16" s="194">
        <f t="shared" si="2"/>
        <v>70</v>
      </c>
      <c r="F16" s="41">
        <v>4</v>
      </c>
      <c r="G16" s="40">
        <f>IF(F16=0,"",VLOOKUP(F16,'得点テーブル'!$B$6:$H$133,3,0))</f>
        <v>70</v>
      </c>
      <c r="H16" s="60"/>
      <c r="I16" s="76">
        <f>IF(H16=0,"",VLOOKUP(H16,'得点テーブル'!$B$6:$H$133,3,0))</f>
      </c>
      <c r="J16" s="41"/>
      <c r="K16" s="76">
        <f>IF(J16=0,"",VLOOKUP(J16,'得点テーブル'!$B$6:$H$133,5,0))</f>
      </c>
      <c r="L16" s="137"/>
      <c r="M16" s="76">
        <f>IF(L16=0,"",VLOOKUP(L16,'得点テーブル'!$B$6:$H$133,6,0))</f>
      </c>
      <c r="N16" s="59"/>
      <c r="O16" s="76">
        <f>IF(N16=0,"",VLOOKUP(N16,'得点テーブル'!$B$6:$H$133,7,0))</f>
      </c>
    </row>
    <row r="17" spans="1:15" ht="18" customHeight="1">
      <c r="A17" s="194">
        <f t="shared" si="0"/>
        <v>11</v>
      </c>
      <c r="B17" s="79" t="str">
        <f t="shared" si="1"/>
        <v>T</v>
      </c>
      <c r="C17" s="50" t="s">
        <v>525</v>
      </c>
      <c r="D17" s="40" t="s">
        <v>526</v>
      </c>
      <c r="E17" s="194">
        <f t="shared" si="2"/>
        <v>70</v>
      </c>
      <c r="F17" s="41"/>
      <c r="G17" s="40">
        <f>IF(F17=0,"",VLOOKUP(F17,'得点テーブル'!$B$6:$H$133,3,0))</f>
      </c>
      <c r="H17" s="60"/>
      <c r="I17" s="76">
        <f>IF(H17=0,"",VLOOKUP(H17,'得点テーブル'!$B$6:$H$133,3,0))</f>
      </c>
      <c r="J17" s="41"/>
      <c r="K17" s="76">
        <f>IF(J17=0,"",VLOOKUP(J17,'得点テーブル'!$B$6:$H$133,5,0))</f>
      </c>
      <c r="L17" s="137">
        <v>4</v>
      </c>
      <c r="M17" s="76">
        <f>IF(L17=0,"",VLOOKUP(L17,'得点テーブル'!$B$6:$H$133,6,0))</f>
        <v>70</v>
      </c>
      <c r="N17" s="59"/>
      <c r="O17" s="76">
        <f>IF(N17=0,"",VLOOKUP(N17,'得点テーブル'!$B$6:$H$133,7,0))</f>
      </c>
    </row>
    <row r="18" spans="1:15" ht="18" customHeight="1">
      <c r="A18" s="194">
        <f t="shared" si="0"/>
        <v>11</v>
      </c>
      <c r="B18" s="79" t="str">
        <f t="shared" si="1"/>
        <v>T</v>
      </c>
      <c r="C18" s="50" t="s">
        <v>278</v>
      </c>
      <c r="D18" s="40" t="s">
        <v>526</v>
      </c>
      <c r="E18" s="194">
        <f t="shared" si="2"/>
        <v>70</v>
      </c>
      <c r="F18" s="41">
        <v>8</v>
      </c>
      <c r="G18" s="40">
        <f>IF(F18=0,"",VLOOKUP(F18,'得点テーブル'!$B$6:$H$133,3,0))</f>
        <v>40</v>
      </c>
      <c r="H18" s="60"/>
      <c r="I18" s="76">
        <f>IF(H18=0,"",VLOOKUP(H18,'得点テーブル'!$B$6:$H$133,3,0))</f>
      </c>
      <c r="J18" s="41"/>
      <c r="K18" s="76">
        <f>IF(J18=0,"",VLOOKUP(J18,'得点テーブル'!$B$6:$H$133,5,0))</f>
      </c>
      <c r="L18" s="137"/>
      <c r="M18" s="76">
        <f>IF(L18=0,"",VLOOKUP(L18,'得点テーブル'!$B$6:$H$133,6,0))</f>
      </c>
      <c r="N18" s="59">
        <v>16</v>
      </c>
      <c r="O18" s="76">
        <f>IF(N18=0,"",VLOOKUP(N18,'得点テーブル'!$B$6:$H$133,7,0))</f>
        <v>30</v>
      </c>
    </row>
    <row r="19" spans="1:15" ht="18" customHeight="1">
      <c r="A19" s="194">
        <f t="shared" si="0"/>
        <v>11</v>
      </c>
      <c r="B19" s="79" t="str">
        <f t="shared" si="1"/>
        <v>T</v>
      </c>
      <c r="C19" s="48" t="s">
        <v>527</v>
      </c>
      <c r="D19" s="49" t="s">
        <v>526</v>
      </c>
      <c r="E19" s="194">
        <f t="shared" si="2"/>
        <v>70</v>
      </c>
      <c r="F19" s="41">
        <v>8</v>
      </c>
      <c r="G19" s="40">
        <f>IF(F19=0,"",VLOOKUP(F19,'得点テーブル'!$B$6:$H$133,3,0))</f>
        <v>40</v>
      </c>
      <c r="H19" s="60"/>
      <c r="I19" s="76">
        <f>IF(H19=0,"",VLOOKUP(H19,'得点テーブル'!$B$6:$H$133,3,0))</f>
      </c>
      <c r="J19" s="41"/>
      <c r="K19" s="76">
        <f>IF(J19=0,"",VLOOKUP(J19,'得点テーブル'!$B$6:$H$133,5,0))</f>
      </c>
      <c r="L19" s="137"/>
      <c r="M19" s="76">
        <f>IF(L19=0,"",VLOOKUP(L19,'得点テーブル'!$B$6:$H$133,6,0))</f>
      </c>
      <c r="N19" s="59">
        <v>16</v>
      </c>
      <c r="O19" s="76">
        <f>IF(N19=0,"",VLOOKUP(N19,'得点テーブル'!$B$6:$H$133,7,0))</f>
        <v>30</v>
      </c>
    </row>
    <row r="20" spans="1:15" ht="18" customHeight="1">
      <c r="A20" s="194">
        <f t="shared" si="0"/>
        <v>15</v>
      </c>
      <c r="B20" s="79">
        <f t="shared" si="1"/>
      </c>
      <c r="C20" s="50" t="s">
        <v>279</v>
      </c>
      <c r="D20" s="40" t="s">
        <v>280</v>
      </c>
      <c r="E20" s="194">
        <f t="shared" si="2"/>
        <v>55</v>
      </c>
      <c r="F20" s="145">
        <v>16</v>
      </c>
      <c r="G20" s="40">
        <f>IF(F20=0,"",VLOOKUP(F20,'得点テーブル'!$B$6:$H$133,3,0))</f>
        <v>25</v>
      </c>
      <c r="H20" s="60"/>
      <c r="I20" s="76">
        <f>IF(H20=0,"",VLOOKUP(H20,'得点テーブル'!$B$6:$H$133,3,0))</f>
      </c>
      <c r="J20" s="145"/>
      <c r="K20" s="76">
        <f>IF(J20=0,"",VLOOKUP(J20,'得点テーブル'!$B$6:$H$133,5,0))</f>
      </c>
      <c r="L20" s="137"/>
      <c r="M20" s="76">
        <f>IF(L20=0,"",VLOOKUP(L20,'得点テーブル'!$B$6:$H$133,6,0))</f>
      </c>
      <c r="N20" s="59">
        <v>16</v>
      </c>
      <c r="O20" s="76">
        <f>IF(N20=0,"",VLOOKUP(N20,'得点テーブル'!$B$6:$H$133,7,0))</f>
        <v>30</v>
      </c>
    </row>
    <row r="21" spans="1:15" ht="18" customHeight="1">
      <c r="A21" s="194">
        <f t="shared" si="0"/>
        <v>16</v>
      </c>
      <c r="B21" s="79">
        <f t="shared" si="1"/>
      </c>
      <c r="C21" s="50" t="s">
        <v>528</v>
      </c>
      <c r="D21" s="40" t="s">
        <v>264</v>
      </c>
      <c r="E21" s="194">
        <f t="shared" si="2"/>
        <v>50</v>
      </c>
      <c r="F21" s="41"/>
      <c r="G21" s="40">
        <f>IF(F21=0,"",VLOOKUP(F21,'得点テーブル'!$B$6:$H$133,3,0))</f>
      </c>
      <c r="H21" s="60"/>
      <c r="I21" s="76">
        <f>IF(H21=0,"",VLOOKUP(H21,'得点テーブル'!$B$6:$H$133,3,0))</f>
      </c>
      <c r="J21" s="41"/>
      <c r="K21" s="76">
        <f>IF(J21=0,"",VLOOKUP(J21,'得点テーブル'!$B$6:$H$133,5,0))</f>
      </c>
      <c r="L21" s="60"/>
      <c r="M21" s="76">
        <f>IF(L21=0,"",VLOOKUP(L21,'得点テーブル'!$B$6:$H$133,6,0))</f>
      </c>
      <c r="N21" s="59">
        <v>8</v>
      </c>
      <c r="O21" s="76">
        <f>IF(N21=0,"",VLOOKUP(N21,'得点テーブル'!$B$6:$H$133,7,0))</f>
        <v>50</v>
      </c>
    </row>
    <row r="22" spans="1:15" ht="18" customHeight="1">
      <c r="A22" s="194">
        <f t="shared" si="0"/>
        <v>16</v>
      </c>
      <c r="B22" s="79" t="str">
        <f t="shared" si="1"/>
        <v>T</v>
      </c>
      <c r="C22" s="50" t="s">
        <v>265</v>
      </c>
      <c r="D22" s="40" t="s">
        <v>264</v>
      </c>
      <c r="E22" s="194">
        <f t="shared" si="2"/>
        <v>50</v>
      </c>
      <c r="F22" s="41"/>
      <c r="G22" s="40">
        <f>IF(F22=0,"",VLOOKUP(F22,'得点テーブル'!$B$6:$H$133,3,0))</f>
      </c>
      <c r="H22" s="60"/>
      <c r="I22" s="76">
        <f>IF(H22=0,"",VLOOKUP(H22,'得点テーブル'!$B$6:$H$133,3,0))</f>
      </c>
      <c r="J22" s="41"/>
      <c r="K22" s="76">
        <f>IF(J22=0,"",VLOOKUP(J22,'得点テーブル'!$B$6:$H$133,5,0))</f>
      </c>
      <c r="L22" s="60"/>
      <c r="M22" s="76">
        <f>IF(L22=0,"",VLOOKUP(L22,'得点テーブル'!$B$6:$H$133,6,0))</f>
      </c>
      <c r="N22" s="59">
        <v>8</v>
      </c>
      <c r="O22" s="76">
        <f>IF(N22=0,"",VLOOKUP(N22,'得点テーブル'!$B$6:$H$133,7,0))</f>
        <v>50</v>
      </c>
    </row>
    <row r="23" spans="1:15" ht="18" customHeight="1">
      <c r="A23" s="194">
        <f t="shared" si="0"/>
        <v>16</v>
      </c>
      <c r="B23" s="79" t="str">
        <f t="shared" si="1"/>
        <v>T</v>
      </c>
      <c r="C23" s="50" t="s">
        <v>168</v>
      </c>
      <c r="D23" s="40" t="s">
        <v>936</v>
      </c>
      <c r="E23" s="194">
        <f t="shared" si="2"/>
        <v>50</v>
      </c>
      <c r="F23" s="41"/>
      <c r="G23" s="40">
        <f>IF(F23=0,"",VLOOKUP(F23,'得点テーブル'!$B$6:$H$133,3,0))</f>
      </c>
      <c r="H23" s="60"/>
      <c r="I23" s="76">
        <f>IF(H23=0,"",VLOOKUP(H23,'得点テーブル'!$B$6:$H$133,3,0))</f>
      </c>
      <c r="J23" s="41"/>
      <c r="K23" s="76">
        <f>IF(J23=0,"",VLOOKUP(J23,'得点テーブル'!$B$6:$H$133,5,0))</f>
      </c>
      <c r="L23" s="60"/>
      <c r="M23" s="76">
        <f>IF(L23=0,"",VLOOKUP(L23,'得点テーブル'!$B$6:$H$133,6,0))</f>
      </c>
      <c r="N23" s="59">
        <v>8</v>
      </c>
      <c r="O23" s="76">
        <f>IF(N23=0,"",VLOOKUP(N23,'得点テーブル'!$B$6:$H$133,7,0))</f>
        <v>50</v>
      </c>
    </row>
    <row r="24" spans="1:15" ht="18" customHeight="1">
      <c r="A24" s="194">
        <f t="shared" si="0"/>
        <v>16</v>
      </c>
      <c r="B24" s="79" t="str">
        <f t="shared" si="1"/>
        <v>T</v>
      </c>
      <c r="C24" s="50" t="s">
        <v>529</v>
      </c>
      <c r="D24" s="40" t="s">
        <v>25</v>
      </c>
      <c r="E24" s="194">
        <f t="shared" si="2"/>
        <v>50</v>
      </c>
      <c r="F24" s="41"/>
      <c r="G24" s="40">
        <f>IF(F24=0,"",VLOOKUP(F24,'得点テーブル'!$B$6:$H$133,3,0))</f>
      </c>
      <c r="H24" s="60"/>
      <c r="I24" s="76">
        <f>IF(H24=0,"",VLOOKUP(H24,'得点テーブル'!$B$6:$H$133,3,0))</f>
      </c>
      <c r="J24" s="41"/>
      <c r="K24" s="76">
        <f>IF(J24=0,"",VLOOKUP(J24,'得点テーブル'!$B$6:$H$133,5,0))</f>
      </c>
      <c r="L24" s="60"/>
      <c r="M24" s="76">
        <f>IF(L24=0,"",VLOOKUP(L24,'得点テーブル'!$B$6:$H$133,6,0))</f>
      </c>
      <c r="N24" s="59">
        <v>8</v>
      </c>
      <c r="O24" s="76">
        <f>IF(N24=0,"",VLOOKUP(N24,'得点テーブル'!$B$6:$H$133,7,0))</f>
        <v>50</v>
      </c>
    </row>
    <row r="25" spans="1:15" ht="18" customHeight="1">
      <c r="A25" s="194">
        <f t="shared" si="0"/>
        <v>20</v>
      </c>
      <c r="B25" s="79">
        <f t="shared" si="1"/>
      </c>
      <c r="C25" s="50" t="s">
        <v>932</v>
      </c>
      <c r="D25" s="40" t="s">
        <v>145</v>
      </c>
      <c r="E25" s="194">
        <f t="shared" si="2"/>
        <v>40</v>
      </c>
      <c r="F25" s="41">
        <v>8</v>
      </c>
      <c r="G25" s="40">
        <f>IF(F25=0,"",VLOOKUP(F25,'得点テーブル'!$B$6:$H$133,3,0))</f>
        <v>40</v>
      </c>
      <c r="H25" s="60"/>
      <c r="I25" s="76">
        <f>IF(H25=0,"",VLOOKUP(H25,'得点テーブル'!$B$6:$H$133,3,0))</f>
      </c>
      <c r="J25" s="41"/>
      <c r="K25" s="76">
        <f>IF(J25=0,"",VLOOKUP(J25,'得点テーブル'!$B$6:$H$133,5,0))</f>
      </c>
      <c r="L25" s="60"/>
      <c r="M25" s="76">
        <f>IF(L25=0,"",VLOOKUP(L25,'得点テーブル'!$B$6:$H$133,6,0))</f>
      </c>
      <c r="N25" s="59"/>
      <c r="O25" s="76">
        <f>IF(N25=0,"",VLOOKUP(N25,'得点テーブル'!$B$6:$H$133,7,0))</f>
      </c>
    </row>
    <row r="26" spans="1:15" ht="18" customHeight="1">
      <c r="A26" s="194">
        <f t="shared" si="0"/>
        <v>20</v>
      </c>
      <c r="B26" s="79" t="str">
        <f t="shared" si="1"/>
        <v>T</v>
      </c>
      <c r="C26" s="50" t="s">
        <v>935</v>
      </c>
      <c r="D26" s="40" t="s">
        <v>526</v>
      </c>
      <c r="E26" s="194">
        <f t="shared" si="2"/>
        <v>40</v>
      </c>
      <c r="F26" s="41">
        <v>8</v>
      </c>
      <c r="G26" s="40">
        <f>IF(F26=0,"",VLOOKUP(F26,'得点テーブル'!$B$6:$H$133,3,0))</f>
        <v>40</v>
      </c>
      <c r="H26" s="60"/>
      <c r="I26" s="76">
        <f>IF(H26=0,"",VLOOKUP(H26,'得点テーブル'!$B$6:$H$133,3,0))</f>
      </c>
      <c r="J26" s="41"/>
      <c r="K26" s="76">
        <f>IF(J26=0,"",VLOOKUP(J26,'得点テーブル'!$B$6:$H$133,5,0))</f>
      </c>
      <c r="L26" s="60"/>
      <c r="M26" s="76">
        <f>IF(L26=0,"",VLOOKUP(L26,'得点テーブル'!$B$6:$H$133,6,0))</f>
      </c>
      <c r="N26" s="59"/>
      <c r="O26" s="76">
        <f>IF(N26=0,"",VLOOKUP(N26,'得点テーブル'!$B$6:$H$133,7,0))</f>
      </c>
    </row>
    <row r="27" spans="1:15" ht="18" customHeight="1">
      <c r="A27" s="194">
        <f t="shared" si="0"/>
        <v>20</v>
      </c>
      <c r="B27" s="79" t="str">
        <f t="shared" si="1"/>
        <v>T</v>
      </c>
      <c r="C27" s="50" t="s">
        <v>298</v>
      </c>
      <c r="D27" s="40" t="s">
        <v>295</v>
      </c>
      <c r="E27" s="194">
        <f t="shared" si="2"/>
        <v>40</v>
      </c>
      <c r="F27" s="41">
        <v>8</v>
      </c>
      <c r="G27" s="40">
        <f>IF(F27=0,"",VLOOKUP(F27,'得点テーブル'!$B$6:$H$133,3,0))</f>
        <v>40</v>
      </c>
      <c r="H27" s="60"/>
      <c r="I27" s="76">
        <f>IF(H27=0,"",VLOOKUP(H27,'得点テーブル'!$B$6:$H$133,3,0))</f>
      </c>
      <c r="J27" s="41"/>
      <c r="K27" s="76">
        <f>IF(J27=0,"",VLOOKUP(J27,'得点テーブル'!$B$6:$H$133,5,0))</f>
      </c>
      <c r="L27" s="60"/>
      <c r="M27" s="76">
        <f>IF(L27=0,"",VLOOKUP(L27,'得点テーブル'!$B$6:$H$133,6,0))</f>
      </c>
      <c r="N27" s="59"/>
      <c r="O27" s="76">
        <f>IF(N27=0,"",VLOOKUP(N27,'得点テーブル'!$B$6:$H$133,7,0))</f>
      </c>
    </row>
    <row r="28" spans="1:15" ht="18" customHeight="1">
      <c r="A28" s="194">
        <f t="shared" si="0"/>
        <v>20</v>
      </c>
      <c r="B28" s="79" t="str">
        <f t="shared" si="1"/>
        <v>T</v>
      </c>
      <c r="C28" s="50" t="s">
        <v>294</v>
      </c>
      <c r="D28" s="40" t="s">
        <v>295</v>
      </c>
      <c r="E28" s="194">
        <f t="shared" si="2"/>
        <v>40</v>
      </c>
      <c r="F28" s="41">
        <v>8</v>
      </c>
      <c r="G28" s="40">
        <f>IF(F28=0,"",VLOOKUP(F28,'得点テーブル'!$B$6:$H$133,3,0))</f>
        <v>40</v>
      </c>
      <c r="H28" s="60"/>
      <c r="I28" s="76">
        <f>IF(H28=0,"",VLOOKUP(H28,'得点テーブル'!$B$6:$H$133,3,0))</f>
      </c>
      <c r="J28" s="41"/>
      <c r="K28" s="76">
        <f>IF(J28=0,"",VLOOKUP(J28,'得点テーブル'!$B$6:$H$133,5,0))</f>
      </c>
      <c r="L28" s="137"/>
      <c r="M28" s="76">
        <f>IF(L28=0,"",VLOOKUP(L28,'得点テーブル'!$B$6:$H$133,6,0))</f>
      </c>
      <c r="N28" s="59"/>
      <c r="O28" s="76">
        <f>IF(N28=0,"",VLOOKUP(N28,'得点テーブル'!$B$6:$H$133,7,0))</f>
      </c>
    </row>
    <row r="29" spans="1:15" ht="18" customHeight="1">
      <c r="A29" s="194">
        <f t="shared" si="0"/>
        <v>24</v>
      </c>
      <c r="B29" s="79">
        <f t="shared" si="1"/>
      </c>
      <c r="C29" s="50" t="s">
        <v>277</v>
      </c>
      <c r="D29" s="40" t="s">
        <v>280</v>
      </c>
      <c r="E29" s="194">
        <f t="shared" si="2"/>
        <v>30</v>
      </c>
      <c r="F29" s="41"/>
      <c r="G29" s="40">
        <f>IF(F29=0,"",VLOOKUP(F29,'得点テーブル'!$B$6:$H$133,3,0))</f>
      </c>
      <c r="H29" s="60"/>
      <c r="I29" s="76">
        <f>IF(H29=0,"",VLOOKUP(H29,'得点テーブル'!$B$6:$H$133,3,0))</f>
      </c>
      <c r="J29" s="41"/>
      <c r="K29" s="76">
        <f>IF(J29=0,"",VLOOKUP(J29,'得点テーブル'!$B$6:$H$133,5,0))</f>
      </c>
      <c r="L29" s="60"/>
      <c r="M29" s="76">
        <f>IF(L29=0,"",VLOOKUP(L29,'得点テーブル'!$B$6:$H$133,6,0))</f>
      </c>
      <c r="N29" s="59">
        <v>16</v>
      </c>
      <c r="O29" s="76">
        <f>IF(N29=0,"",VLOOKUP(N29,'得点テーブル'!$B$6:$H$133,7,0))</f>
        <v>30</v>
      </c>
    </row>
    <row r="30" spans="1:15" ht="18" customHeight="1">
      <c r="A30" s="194">
        <f t="shared" si="0"/>
        <v>24</v>
      </c>
      <c r="B30" s="79" t="str">
        <f t="shared" si="1"/>
        <v>T</v>
      </c>
      <c r="C30" s="50" t="s">
        <v>530</v>
      </c>
      <c r="D30" s="40" t="s">
        <v>328</v>
      </c>
      <c r="E30" s="194">
        <f t="shared" si="2"/>
        <v>30</v>
      </c>
      <c r="F30" s="41"/>
      <c r="G30" s="40">
        <f>IF(F30=0,"",VLOOKUP(F30,'得点テーブル'!$B$6:$H$133,3,0))</f>
      </c>
      <c r="H30" s="60"/>
      <c r="I30" s="76">
        <f>IF(H30=0,"",VLOOKUP(H30,'得点テーブル'!$B$6:$H$133,3,0))</f>
      </c>
      <c r="J30" s="41"/>
      <c r="K30" s="76">
        <f>IF(J30=0,"",VLOOKUP(J30,'得点テーブル'!$B$6:$H$133,5,0))</f>
      </c>
      <c r="L30" s="60"/>
      <c r="M30" s="76">
        <f>IF(L30=0,"",VLOOKUP(L30,'得点テーブル'!$B$6:$H$133,6,0))</f>
      </c>
      <c r="N30" s="59">
        <v>16</v>
      </c>
      <c r="O30" s="76">
        <f>IF(N30=0,"",VLOOKUP(N30,'得点テーブル'!$B$6:$H$133,7,0))</f>
        <v>30</v>
      </c>
    </row>
    <row r="31" spans="1:15" ht="18" customHeight="1">
      <c r="A31" s="194">
        <f t="shared" si="0"/>
        <v>24</v>
      </c>
      <c r="B31" s="79">
        <f>IF(E31=0,"",IF(A31=A24,"T",""))</f>
      </c>
      <c r="C31" s="50" t="s">
        <v>531</v>
      </c>
      <c r="D31" s="40" t="s">
        <v>532</v>
      </c>
      <c r="E31" s="194">
        <f t="shared" si="2"/>
        <v>30</v>
      </c>
      <c r="F31" s="41"/>
      <c r="G31" s="40">
        <f>IF(F31=0,"",VLOOKUP(F31,'得点テーブル'!$B$6:$H$133,3,0))</f>
      </c>
      <c r="H31" s="60"/>
      <c r="I31" s="76">
        <f>IF(H31=0,"",VLOOKUP(H31,'得点テーブル'!$B$6:$H$133,3,0))</f>
      </c>
      <c r="J31" s="41"/>
      <c r="K31" s="76">
        <f>IF(J31=0,"",VLOOKUP(J31,'得点テーブル'!$B$6:$H$133,5,0))</f>
      </c>
      <c r="L31" s="137"/>
      <c r="M31" s="76">
        <f>IF(L31=0,"",VLOOKUP(L31,'得点テーブル'!$B$6:$H$133,6,0))</f>
      </c>
      <c r="N31" s="59">
        <v>16</v>
      </c>
      <c r="O31" s="76">
        <f>IF(N31=0,"",VLOOKUP(N31,'得点テーブル'!$B$6:$H$133,7,0))</f>
        <v>30</v>
      </c>
    </row>
    <row r="32" spans="1:15" ht="18" customHeight="1">
      <c r="A32" s="194">
        <f t="shared" si="0"/>
        <v>24</v>
      </c>
      <c r="B32" s="79" t="str">
        <f t="shared" si="1"/>
        <v>T</v>
      </c>
      <c r="C32" s="48" t="s">
        <v>533</v>
      </c>
      <c r="D32" s="49" t="s">
        <v>532</v>
      </c>
      <c r="E32" s="194">
        <f t="shared" si="2"/>
        <v>30</v>
      </c>
      <c r="F32" s="41"/>
      <c r="G32" s="40">
        <f>IF(F32=0,"",VLOOKUP(F32,'得点テーブル'!$B$6:$H$133,3,0))</f>
      </c>
      <c r="H32" s="60"/>
      <c r="I32" s="76">
        <f>IF(H32=0,"",VLOOKUP(H32,'得点テーブル'!$B$6:$H$133,3,0))</f>
      </c>
      <c r="J32" s="41"/>
      <c r="K32" s="76">
        <f>IF(J32=0,"",VLOOKUP(J32,'得点テーブル'!$B$6:$H$133,5,0))</f>
      </c>
      <c r="L32" s="137"/>
      <c r="M32" s="76">
        <f>IF(L32=0,"",VLOOKUP(L32,'得点テーブル'!$B$6:$H$133,6,0))</f>
      </c>
      <c r="N32" s="59">
        <v>16</v>
      </c>
      <c r="O32" s="76">
        <f>IF(N32=0,"",VLOOKUP(N32,'得点テーブル'!$B$6:$H$133,7,0))</f>
        <v>30</v>
      </c>
    </row>
    <row r="33" spans="1:15" ht="18" customHeight="1">
      <c r="A33" s="194">
        <f t="shared" si="0"/>
        <v>28</v>
      </c>
      <c r="B33" s="79">
        <f t="shared" si="1"/>
      </c>
      <c r="C33" s="50" t="s">
        <v>311</v>
      </c>
      <c r="D33" s="40" t="s">
        <v>306</v>
      </c>
      <c r="E33" s="194">
        <f t="shared" si="2"/>
        <v>25</v>
      </c>
      <c r="F33" s="145">
        <v>16</v>
      </c>
      <c r="G33" s="40">
        <f>IF(F33=0,"",VLOOKUP(F33,'得点テーブル'!$B$6:$H$133,3,0))</f>
        <v>25</v>
      </c>
      <c r="H33" s="60"/>
      <c r="I33" s="76">
        <f>IF(H33=0,"",VLOOKUP(H33,'得点テーブル'!$B$6:$H$133,3,0))</f>
      </c>
      <c r="J33" s="41"/>
      <c r="K33" s="76">
        <f>IF(J33=0,"",VLOOKUP(J33,'得点テーブル'!$B$6:$H$133,5,0))</f>
      </c>
      <c r="L33" s="137"/>
      <c r="M33" s="76">
        <f>IF(L33=0,"",VLOOKUP(L33,'得点テーブル'!$B$6:$H$133,6,0))</f>
      </c>
      <c r="N33" s="59"/>
      <c r="O33" s="76">
        <f>IF(N33=0,"",VLOOKUP(N33,'得点テーブル'!$B$6:$H$133,7,0))</f>
      </c>
    </row>
    <row r="34" spans="1:15" ht="18" customHeight="1">
      <c r="A34" s="194">
        <f t="shared" si="0"/>
        <v>28</v>
      </c>
      <c r="B34" s="79" t="str">
        <f t="shared" si="1"/>
        <v>T</v>
      </c>
      <c r="C34" s="50" t="s">
        <v>270</v>
      </c>
      <c r="D34" s="40" t="s">
        <v>31</v>
      </c>
      <c r="E34" s="194">
        <f t="shared" si="2"/>
        <v>25</v>
      </c>
      <c r="F34" s="145">
        <v>16</v>
      </c>
      <c r="G34" s="40">
        <f>IF(F34=0,"",VLOOKUP(F34,'得点テーブル'!$B$6:$H$133,3,0))</f>
        <v>25</v>
      </c>
      <c r="H34" s="60"/>
      <c r="I34" s="76">
        <f>IF(H34=0,"",VLOOKUP(H34,'得点テーブル'!$B$6:$H$133,3,0))</f>
      </c>
      <c r="J34" s="41"/>
      <c r="K34" s="76">
        <f>IF(J34=0,"",VLOOKUP(J34,'得点テーブル'!$B$6:$H$133,5,0))</f>
      </c>
      <c r="L34" s="60"/>
      <c r="M34" s="76">
        <f>IF(L34=0,"",VLOOKUP(L34,'得点テーブル'!$B$6:$H$133,6,0))</f>
      </c>
      <c r="N34" s="59"/>
      <c r="O34" s="76">
        <f>IF(N34=0,"",VLOOKUP(N34,'得点テーブル'!$B$6:$H$133,7,0))</f>
      </c>
    </row>
    <row r="35" spans="1:15" ht="18" customHeight="1">
      <c r="A35" s="194">
        <f t="shared" si="0"/>
        <v>28</v>
      </c>
      <c r="B35" s="79" t="str">
        <f t="shared" si="1"/>
        <v>T</v>
      </c>
      <c r="C35" s="50" t="s">
        <v>276</v>
      </c>
      <c r="D35" s="49" t="s">
        <v>31</v>
      </c>
      <c r="E35" s="194">
        <f t="shared" si="2"/>
        <v>25</v>
      </c>
      <c r="F35" s="41">
        <v>16</v>
      </c>
      <c r="G35" s="40">
        <f>IF(F35=0,"",VLOOKUP(F35,'得点テーブル'!$B$6:$H$133,3,0))</f>
        <v>25</v>
      </c>
      <c r="H35" s="60"/>
      <c r="I35" s="76">
        <f>IF(H35=0,"",VLOOKUP(H35,'得点テーブル'!$B$6:$H$133,3,0))</f>
      </c>
      <c r="J35" s="41"/>
      <c r="K35" s="76">
        <f>IF(J35=0,"",VLOOKUP(J35,'得点テーブル'!$B$6:$H$133,5,0))</f>
      </c>
      <c r="L35" s="60"/>
      <c r="M35" s="76">
        <f>IF(L35=0,"",VLOOKUP(L35,'得点テーブル'!$B$6:$H$133,6,0))</f>
      </c>
      <c r="N35" s="59"/>
      <c r="O35" s="76">
        <f>IF(N35=0,"",VLOOKUP(N35,'得点テーブル'!$B$6:$H$133,7,0))</f>
      </c>
    </row>
    <row r="36" spans="1:15" ht="18" customHeight="1">
      <c r="A36" s="194">
        <f t="shared" si="0"/>
        <v>28</v>
      </c>
      <c r="B36" s="79" t="str">
        <f t="shared" si="1"/>
        <v>T</v>
      </c>
      <c r="C36" s="215" t="s">
        <v>268</v>
      </c>
      <c r="D36" s="216" t="s">
        <v>269</v>
      </c>
      <c r="E36" s="194">
        <f t="shared" si="2"/>
        <v>25</v>
      </c>
      <c r="F36" s="41">
        <v>16</v>
      </c>
      <c r="G36" s="40">
        <f>IF(F36=0,"",VLOOKUP(F36,'得点テーブル'!$B$6:$H$133,3,0))</f>
        <v>25</v>
      </c>
      <c r="H36" s="217"/>
      <c r="I36" s="218" t="s">
        <v>534</v>
      </c>
      <c r="J36" s="219"/>
      <c r="K36" s="220" t="s">
        <v>534</v>
      </c>
      <c r="L36" s="221"/>
      <c r="M36" s="220" t="s">
        <v>534</v>
      </c>
      <c r="N36" s="59"/>
      <c r="O36" s="76">
        <f>IF(N36=0,"",VLOOKUP(N36,'得点テーブル'!$B$6:$H$133,7,0))</f>
      </c>
    </row>
    <row r="37" spans="1:15" ht="18" customHeight="1">
      <c r="A37" s="194">
        <f t="shared" si="0"/>
        <v>28</v>
      </c>
      <c r="B37" s="79" t="str">
        <f t="shared" si="1"/>
        <v>T</v>
      </c>
      <c r="C37" s="222" t="s">
        <v>535</v>
      </c>
      <c r="D37" s="223" t="s">
        <v>269</v>
      </c>
      <c r="E37" s="194">
        <f t="shared" si="2"/>
        <v>25</v>
      </c>
      <c r="F37" s="41">
        <v>16</v>
      </c>
      <c r="G37" s="40">
        <f>IF(F37=0,"",VLOOKUP(F37,'得点テーブル'!$B$6:$H$133,3,0))</f>
        <v>25</v>
      </c>
      <c r="H37" s="217"/>
      <c r="I37" s="218" t="s">
        <v>534</v>
      </c>
      <c r="J37" s="219"/>
      <c r="K37" s="220" t="s">
        <v>534</v>
      </c>
      <c r="L37" s="217"/>
      <c r="M37" s="220" t="s">
        <v>534</v>
      </c>
      <c r="N37" s="59"/>
      <c r="O37" s="76">
        <f>IF(N37=0,"",VLOOKUP(N37,'得点テーブル'!$B$6:$H$133,7,0))</f>
      </c>
    </row>
    <row r="38" spans="1:15" ht="18" customHeight="1">
      <c r="A38" s="194">
        <f t="shared" si="0"/>
        <v>28</v>
      </c>
      <c r="B38" s="79" t="str">
        <f t="shared" si="1"/>
        <v>T</v>
      </c>
      <c r="C38" s="48" t="s">
        <v>309</v>
      </c>
      <c r="D38" s="49" t="s">
        <v>36</v>
      </c>
      <c r="E38" s="194">
        <f t="shared" si="2"/>
        <v>25</v>
      </c>
      <c r="F38" s="41">
        <v>16</v>
      </c>
      <c r="G38" s="40">
        <f>IF(F38=0,"",VLOOKUP(F38,'得点テーブル'!$B$6:$H$133,3,0))</f>
        <v>25</v>
      </c>
      <c r="H38" s="60"/>
      <c r="I38" s="76">
        <f>IF(H38=0,"",VLOOKUP(H38,'得点テーブル'!$B$6:$H$133,3,0))</f>
      </c>
      <c r="J38" s="41"/>
      <c r="K38" s="76">
        <f>IF(J38=0,"",VLOOKUP(J38,'得点テーブル'!$B$6:$H$133,5,0))</f>
      </c>
      <c r="L38" s="137"/>
      <c r="M38" s="76">
        <f>IF(L38=0,"",VLOOKUP(L38,'得点テーブル'!$B$6:$H$133,6,0))</f>
      </c>
      <c r="N38" s="59"/>
      <c r="O38" s="76">
        <f>IF(N38=0,"",VLOOKUP(N38,'得点テーブル'!$B$6:$H$133,7,0))</f>
      </c>
    </row>
    <row r="39" spans="1:15" ht="18" customHeight="1">
      <c r="A39" s="194">
        <f t="shared" si="0"/>
        <v>28</v>
      </c>
      <c r="B39" s="79" t="str">
        <f t="shared" si="1"/>
        <v>T</v>
      </c>
      <c r="C39" s="50" t="s">
        <v>536</v>
      </c>
      <c r="D39" s="40" t="s">
        <v>36</v>
      </c>
      <c r="E39" s="194">
        <f t="shared" si="2"/>
        <v>25</v>
      </c>
      <c r="F39" s="41">
        <v>16</v>
      </c>
      <c r="G39" s="40">
        <f>IF(F39=0,"",VLOOKUP(F39,'得点テーブル'!$B$6:$H$133,3,0))</f>
        <v>25</v>
      </c>
      <c r="H39" s="60"/>
      <c r="I39" s="76">
        <f>IF(H39=0,"",VLOOKUP(H39,'得点テーブル'!$B$6:$H$133,3,0))</f>
      </c>
      <c r="J39" s="41"/>
      <c r="K39" s="76">
        <f>IF(J39=0,"",VLOOKUP(J39,'得点テーブル'!$B$6:$H$133,5,0))</f>
      </c>
      <c r="L39" s="60"/>
      <c r="M39" s="76">
        <f>IF(L39=0,"",VLOOKUP(L39,'得点テーブル'!$B$6:$H$133,6,0))</f>
      </c>
      <c r="N39" s="59"/>
      <c r="O39" s="76">
        <f>IF(N39=0,"",VLOOKUP(N39,'得点テーブル'!$B$6:$H$133,7,0))</f>
      </c>
    </row>
    <row r="40" spans="1:15" s="171" customFormat="1" ht="6.75" customHeight="1">
      <c r="A40" s="342">
        <f>IF(E40=0,"",RANK(E40,$E$53:$E$102))</f>
      </c>
      <c r="B40" s="343" t="s">
        <v>534</v>
      </c>
      <c r="C40" s="344"/>
      <c r="D40" s="345"/>
      <c r="E40" s="346"/>
      <c r="F40" s="346"/>
      <c r="G40" s="345"/>
      <c r="H40" s="347"/>
      <c r="I40" s="348" t="s">
        <v>534</v>
      </c>
      <c r="J40" s="349"/>
      <c r="K40" s="345" t="s">
        <v>534</v>
      </c>
      <c r="L40" s="350"/>
      <c r="M40" s="350"/>
      <c r="N40" s="350"/>
      <c r="O40" s="345" t="s">
        <v>534</v>
      </c>
    </row>
    <row r="41" spans="1:15" s="62" customFormat="1" ht="14.25" customHeight="1">
      <c r="A41" s="98"/>
      <c r="B41" s="308"/>
      <c r="C41" s="98"/>
      <c r="D41" s="98"/>
      <c r="E41" s="123"/>
      <c r="F41" s="123"/>
      <c r="G41" s="98"/>
      <c r="H41" s="123"/>
      <c r="I41" s="309"/>
      <c r="J41" s="123"/>
      <c r="K41" s="98"/>
      <c r="L41" s="123"/>
      <c r="M41" s="123"/>
      <c r="N41" s="123"/>
      <c r="O41" s="98"/>
    </row>
    <row r="42" spans="1:15" s="62" customFormat="1" ht="14.25" customHeight="1">
      <c r="A42" s="98"/>
      <c r="B42" s="308"/>
      <c r="C42" s="98"/>
      <c r="D42" s="98"/>
      <c r="E42" s="123"/>
      <c r="F42" s="123"/>
      <c r="G42" s="98"/>
      <c r="H42" s="123"/>
      <c r="I42" s="309"/>
      <c r="J42" s="123"/>
      <c r="K42" s="98"/>
      <c r="L42" s="123"/>
      <c r="M42" s="123"/>
      <c r="N42" s="123"/>
      <c r="O42" s="98"/>
    </row>
    <row r="43" spans="1:15" s="62" customFormat="1" ht="14.25" customHeight="1">
      <c r="A43" s="98"/>
      <c r="B43" s="308"/>
      <c r="C43" s="98"/>
      <c r="D43" s="98"/>
      <c r="E43" s="123"/>
      <c r="F43" s="123"/>
      <c r="G43" s="98"/>
      <c r="H43" s="123"/>
      <c r="I43" s="309"/>
      <c r="J43" s="123"/>
      <c r="K43" s="98"/>
      <c r="L43" s="123"/>
      <c r="M43" s="123"/>
      <c r="N43" s="123"/>
      <c r="O43" s="98"/>
    </row>
    <row r="44" spans="1:15" s="62" customFormat="1" ht="14.25" customHeight="1">
      <c r="A44" s="98"/>
      <c r="B44" s="308"/>
      <c r="C44" s="98"/>
      <c r="D44" s="98"/>
      <c r="E44" s="123"/>
      <c r="F44" s="123"/>
      <c r="G44" s="98"/>
      <c r="H44" s="123"/>
      <c r="I44" s="309"/>
      <c r="J44" s="123"/>
      <c r="K44" s="98"/>
      <c r="L44" s="123"/>
      <c r="M44" s="123"/>
      <c r="N44" s="123"/>
      <c r="O44" s="98"/>
    </row>
    <row r="45" spans="1:15" s="62" customFormat="1" ht="14.25" customHeight="1">
      <c r="A45" s="98"/>
      <c r="B45" s="308"/>
      <c r="C45" s="98"/>
      <c r="D45" s="98"/>
      <c r="E45" s="123"/>
      <c r="F45" s="123"/>
      <c r="G45" s="98"/>
      <c r="H45" s="123"/>
      <c r="I45" s="309"/>
      <c r="J45" s="123"/>
      <c r="K45" s="98"/>
      <c r="L45" s="123"/>
      <c r="M45" s="123"/>
      <c r="N45" s="123"/>
      <c r="O45" s="98"/>
    </row>
    <row r="46" spans="1:15" s="62" customFormat="1" ht="14.25" customHeight="1">
      <c r="A46" s="98"/>
      <c r="B46" s="308"/>
      <c r="C46" s="98"/>
      <c r="D46" s="98"/>
      <c r="E46" s="123"/>
      <c r="F46" s="123"/>
      <c r="G46" s="98"/>
      <c r="H46" s="123"/>
      <c r="I46" s="309"/>
      <c r="J46" s="123"/>
      <c r="K46" s="98"/>
      <c r="L46" s="123"/>
      <c r="M46" s="123"/>
      <c r="N46" s="123"/>
      <c r="O46" s="98"/>
    </row>
    <row r="47" spans="1:15" s="62" customFormat="1" ht="14.25" customHeight="1">
      <c r="A47" s="98"/>
      <c r="B47" s="308"/>
      <c r="C47" s="98"/>
      <c r="D47" s="98"/>
      <c r="E47" s="123"/>
      <c r="F47" s="123"/>
      <c r="G47" s="98"/>
      <c r="H47" s="123"/>
      <c r="I47" s="309"/>
      <c r="J47" s="123"/>
      <c r="K47" s="98"/>
      <c r="L47" s="123"/>
      <c r="M47" s="123"/>
      <c r="N47" s="123"/>
      <c r="O47" s="98"/>
    </row>
    <row r="48" spans="1:15" s="62" customFormat="1" ht="14.25" customHeight="1">
      <c r="A48" s="98"/>
      <c r="B48" s="308"/>
      <c r="C48" s="98"/>
      <c r="D48" s="98"/>
      <c r="E48" s="123"/>
      <c r="F48" s="123"/>
      <c r="G48" s="98"/>
      <c r="H48" s="123"/>
      <c r="I48" s="309"/>
      <c r="J48" s="123"/>
      <c r="K48" s="98"/>
      <c r="L48" s="123"/>
      <c r="M48" s="123"/>
      <c r="N48" s="123"/>
      <c r="O48" s="98"/>
    </row>
    <row r="49" spans="1:15" s="62" customFormat="1" ht="14.25" customHeight="1">
      <c r="A49" s="98"/>
      <c r="B49" s="308"/>
      <c r="C49" s="98"/>
      <c r="D49" s="98"/>
      <c r="E49" s="123"/>
      <c r="F49" s="123"/>
      <c r="G49" s="98"/>
      <c r="H49" s="123"/>
      <c r="I49" s="309"/>
      <c r="J49" s="123"/>
      <c r="K49" s="98"/>
      <c r="L49" s="123"/>
      <c r="M49" s="123"/>
      <c r="N49" s="123"/>
      <c r="O49" s="98"/>
    </row>
    <row r="50" spans="1:14" ht="19.5" customHeight="1">
      <c r="A50" s="51" t="s">
        <v>0</v>
      </c>
      <c r="B50" s="51"/>
      <c r="C50" s="52"/>
      <c r="D50" s="52"/>
      <c r="E50" s="51"/>
      <c r="F50" s="51" t="s">
        <v>537</v>
      </c>
      <c r="G50" s="51"/>
      <c r="H50" s="51"/>
      <c r="I50" s="51"/>
      <c r="K50" s="274" t="str">
        <f>K1</f>
        <v>2003/3/31現在</v>
      </c>
      <c r="L50" s="274"/>
      <c r="M50" s="274"/>
      <c r="N50" s="274"/>
    </row>
    <row r="51" ht="5.25" customHeight="1"/>
    <row r="52" spans="1:15" s="307" customFormat="1" ht="13.5" customHeight="1">
      <c r="A52" s="507" t="s">
        <v>2</v>
      </c>
      <c r="B52" s="508"/>
      <c r="C52" s="511" t="s">
        <v>3</v>
      </c>
      <c r="D52" s="513" t="s">
        <v>4</v>
      </c>
      <c r="E52" s="373" t="s">
        <v>5</v>
      </c>
      <c r="F52" s="380" t="s">
        <v>260</v>
      </c>
      <c r="G52" s="381"/>
      <c r="H52" s="387" t="s">
        <v>369</v>
      </c>
      <c r="I52" s="388"/>
      <c r="J52" s="384" t="s">
        <v>9</v>
      </c>
      <c r="K52" s="385"/>
      <c r="L52" s="384" t="s">
        <v>10</v>
      </c>
      <c r="M52" s="385"/>
      <c r="N52" s="384" t="s">
        <v>11</v>
      </c>
      <c r="O52" s="385"/>
    </row>
    <row r="53" spans="1:15" s="379" customFormat="1" ht="13.5" customHeight="1">
      <c r="A53" s="509"/>
      <c r="B53" s="510"/>
      <c r="C53" s="512"/>
      <c r="D53" s="514"/>
      <c r="E53" s="386" t="s">
        <v>12</v>
      </c>
      <c r="F53" s="377" t="s">
        <v>13</v>
      </c>
      <c r="G53" s="378" t="s">
        <v>5</v>
      </c>
      <c r="H53" s="377" t="s">
        <v>13</v>
      </c>
      <c r="I53" s="378" t="s">
        <v>5</v>
      </c>
      <c r="J53" s="377" t="s">
        <v>13</v>
      </c>
      <c r="K53" s="378" t="s">
        <v>5</v>
      </c>
      <c r="L53" s="377" t="s">
        <v>13</v>
      </c>
      <c r="M53" s="378" t="s">
        <v>5</v>
      </c>
      <c r="N53" s="377" t="s">
        <v>13</v>
      </c>
      <c r="O53" s="378" t="s">
        <v>5</v>
      </c>
    </row>
    <row r="54" spans="1:15" s="38" customFormat="1" ht="6.75" customHeight="1">
      <c r="A54" s="339"/>
      <c r="B54" s="320"/>
      <c r="C54" s="331"/>
      <c r="D54" s="332"/>
      <c r="E54" s="333"/>
      <c r="F54" s="334"/>
      <c r="G54" s="335"/>
      <c r="H54" s="336"/>
      <c r="I54" s="337"/>
      <c r="J54" s="334"/>
      <c r="K54" s="335"/>
      <c r="L54" s="336"/>
      <c r="M54" s="337"/>
      <c r="N54" s="334"/>
      <c r="O54" s="335"/>
    </row>
    <row r="55" spans="1:16" ht="15" customHeight="1">
      <c r="A55" s="79">
        <f aca="true" t="shared" si="3" ref="A55:A101">IF(E55=0,"",RANK(E55,$E$53:$E$102))</f>
        <v>1</v>
      </c>
      <c r="B55" s="79">
        <f aca="true" t="shared" si="4" ref="B55:B99">IF(E55=0,"",IF(A55=A54,"T",""))</f>
      </c>
      <c r="C55" s="128" t="s">
        <v>538</v>
      </c>
      <c r="D55" s="144" t="s">
        <v>31</v>
      </c>
      <c r="E55" s="79">
        <f aca="true" t="shared" si="5" ref="E55:E100">IF(F55="",0,G55)+IF(H55="",0,I55)+IF(J55="",0,K55)+IF(L55="",0,M55)+IF(N55="",0,O55)</f>
        <v>640</v>
      </c>
      <c r="F55" s="41">
        <v>1</v>
      </c>
      <c r="G55" s="40">
        <f>IF(F55=0,"",VLOOKUP(F55,'得点テーブル'!$B$6:$H$133,3,0))</f>
        <v>150</v>
      </c>
      <c r="H55" s="60">
        <v>2</v>
      </c>
      <c r="I55" s="76">
        <f>IF(H55=0,"",VLOOKUP(H55,'得点テーブル'!$B$6:$H$133,4,0))</f>
        <v>100</v>
      </c>
      <c r="J55" s="41">
        <v>2</v>
      </c>
      <c r="K55" s="76">
        <f>IF(J55=0,"",VLOOKUP(J55,'得点テーブル'!$B$6:$H$133,5,0))</f>
        <v>150</v>
      </c>
      <c r="L55" s="60">
        <v>1</v>
      </c>
      <c r="M55" s="76">
        <f>IF(L55=0,"",VLOOKUP(L55,'得点テーブル'!$B$6:$H$133,6,0))</f>
        <v>150</v>
      </c>
      <c r="N55" s="59">
        <v>4</v>
      </c>
      <c r="O55" s="76">
        <f>IF(N55=0,"",VLOOKUP(N55,'得点テーブル'!$B$6:$H$133,7,0))</f>
        <v>90</v>
      </c>
      <c r="P55" s="37">
        <v>133.33333333333334</v>
      </c>
    </row>
    <row r="56" spans="1:16" ht="15" customHeight="1">
      <c r="A56" s="79">
        <f t="shared" si="3"/>
        <v>1</v>
      </c>
      <c r="B56" s="79" t="str">
        <f t="shared" si="4"/>
        <v>T</v>
      </c>
      <c r="C56" s="128" t="s">
        <v>314</v>
      </c>
      <c r="D56" s="144" t="s">
        <v>31</v>
      </c>
      <c r="E56" s="79">
        <f t="shared" si="5"/>
        <v>640</v>
      </c>
      <c r="F56" s="41">
        <v>1</v>
      </c>
      <c r="G56" s="40">
        <f>IF(F56=0,"",VLOOKUP(F56,'得点テーブル'!$B$6:$H$133,3,0))</f>
        <v>150</v>
      </c>
      <c r="H56" s="60">
        <v>2</v>
      </c>
      <c r="I56" s="76">
        <f>IF(H56=0,"",VLOOKUP(H56,'得点テーブル'!$B$6:$H$133,4,0))</f>
        <v>100</v>
      </c>
      <c r="J56" s="41">
        <v>2</v>
      </c>
      <c r="K56" s="76">
        <f>IF(J56=0,"",VLOOKUP(J56,'得点テーブル'!$B$6:$H$133,5,0))</f>
        <v>150</v>
      </c>
      <c r="L56" s="60">
        <v>1</v>
      </c>
      <c r="M56" s="76">
        <f>IF(L56=0,"",VLOOKUP(L56,'得点テーブル'!$B$6:$H$133,6,0))</f>
        <v>150</v>
      </c>
      <c r="N56" s="59">
        <v>4</v>
      </c>
      <c r="O56" s="76">
        <f>IF(N56=0,"",VLOOKUP(N56,'得点テーブル'!$B$6:$H$133,7,0))</f>
        <v>90</v>
      </c>
      <c r="P56" s="37">
        <v>133.33333333333334</v>
      </c>
    </row>
    <row r="57" spans="1:16" ht="15" customHeight="1">
      <c r="A57" s="79">
        <f t="shared" si="3"/>
        <v>3</v>
      </c>
      <c r="B57" s="79">
        <f t="shared" si="4"/>
      </c>
      <c r="C57" s="50" t="s">
        <v>539</v>
      </c>
      <c r="D57" s="40" t="s">
        <v>85</v>
      </c>
      <c r="E57" s="79">
        <f t="shared" si="5"/>
        <v>460</v>
      </c>
      <c r="F57" s="41"/>
      <c r="G57" s="40">
        <f>IF(F57=0,"",VLOOKUP(F57,'得点テーブル'!$B$6:$H$133,3,0))</f>
      </c>
      <c r="H57" s="60">
        <v>4</v>
      </c>
      <c r="I57" s="76">
        <f>IF(H57=0,"",VLOOKUP(H57,'得点テーブル'!$B$6:$H$133,4,0))</f>
        <v>70</v>
      </c>
      <c r="J57" s="41">
        <v>1</v>
      </c>
      <c r="K57" s="76">
        <f>IF(J57=0,"",VLOOKUP(J57,'得点テーブル'!$B$6:$H$133,5,0))</f>
        <v>200</v>
      </c>
      <c r="L57" s="60">
        <v>2</v>
      </c>
      <c r="M57" s="76">
        <f>IF(L57=0,"",VLOOKUP(L57,'得点テーブル'!$B$6:$H$133,6,0))</f>
        <v>100</v>
      </c>
      <c r="N57" s="59">
        <v>4</v>
      </c>
      <c r="O57" s="76">
        <f>IF(N57=0,"",VLOOKUP(N57,'得点テーブル'!$B$6:$H$133,7,0))</f>
        <v>90</v>
      </c>
      <c r="P57" s="37">
        <v>116.66666666666667</v>
      </c>
    </row>
    <row r="58" spans="1:16" ht="15" customHeight="1">
      <c r="A58" s="194">
        <f t="shared" si="3"/>
        <v>4</v>
      </c>
      <c r="B58" s="194">
        <f t="shared" si="4"/>
      </c>
      <c r="C58" s="163" t="s">
        <v>317</v>
      </c>
      <c r="D58" s="125" t="s">
        <v>85</v>
      </c>
      <c r="E58" s="194">
        <f>IF(F58="",0,G58)+IF(H58="",0,I58)+IF(J58="",0,K58)+IF(L58="",0,M58)+IF(N58="",0,O58)</f>
        <v>360</v>
      </c>
      <c r="F58" s="41"/>
      <c r="G58" s="40">
        <f>IF(F58=0,"",VLOOKUP(F58,'得点テーブル'!$B$6:$H$133,3,0))</f>
      </c>
      <c r="H58" s="60">
        <v>4</v>
      </c>
      <c r="I58" s="76">
        <f>IF(H58=0,"",VLOOKUP(H58,'得点テーブル'!$B$6:$H$133,4,0))</f>
        <v>70</v>
      </c>
      <c r="J58" s="41">
        <v>1</v>
      </c>
      <c r="K58" s="76">
        <f>IF(J58=0,"",VLOOKUP(J58,'得点テーブル'!$B$6:$H$133,5,0))</f>
        <v>200</v>
      </c>
      <c r="L58" s="60"/>
      <c r="M58" s="76">
        <f>IF(L58=0,"",VLOOKUP(L58,'得点テーブル'!$B$6:$H$133,6,0))</f>
      </c>
      <c r="N58" s="59">
        <v>4</v>
      </c>
      <c r="O58" s="76">
        <f>IF(N58=0,"",VLOOKUP(N58,'得点テーブル'!$B$6:$H$133,7,0))</f>
        <v>90</v>
      </c>
      <c r="P58" s="37">
        <v>105</v>
      </c>
    </row>
    <row r="59" spans="1:16" ht="15" customHeight="1">
      <c r="A59" s="79">
        <f t="shared" si="3"/>
        <v>5</v>
      </c>
      <c r="B59" s="79">
        <f t="shared" si="4"/>
      </c>
      <c r="C59" s="48" t="s">
        <v>316</v>
      </c>
      <c r="D59" s="49" t="s">
        <v>52</v>
      </c>
      <c r="E59" s="79">
        <f t="shared" si="5"/>
        <v>210</v>
      </c>
      <c r="F59" s="145">
        <v>8</v>
      </c>
      <c r="G59" s="40">
        <f>IF(F59=0,"",VLOOKUP(F59,'得点テーブル'!$B$6:$H$133,3,0))</f>
        <v>40</v>
      </c>
      <c r="H59" s="60">
        <v>8</v>
      </c>
      <c r="I59" s="76">
        <f>IF(H59=0,"",VLOOKUP(H59,'得点テーブル'!$B$6:$H$133,4,0))</f>
        <v>40</v>
      </c>
      <c r="J59" s="41">
        <v>4</v>
      </c>
      <c r="K59" s="76">
        <f>IF(J59=0,"",VLOOKUP(J59,'得点テーブル'!$B$6:$H$133,5,0))</f>
        <v>100</v>
      </c>
      <c r="L59" s="137"/>
      <c r="M59" s="76">
        <f>IF(L59=0,"",VLOOKUP(L59,'得点テーブル'!$B$6:$H$133,6,0))</f>
      </c>
      <c r="N59" s="59">
        <v>16</v>
      </c>
      <c r="O59" s="76">
        <f>IF(N59=0,"",VLOOKUP(N59,'得点テーブル'!$B$6:$H$133,7,0))</f>
        <v>30</v>
      </c>
      <c r="P59" s="37">
        <v>75</v>
      </c>
    </row>
    <row r="60" spans="1:16" ht="15" customHeight="1">
      <c r="A60" s="79">
        <f t="shared" si="3"/>
        <v>6</v>
      </c>
      <c r="B60" s="79">
        <f t="shared" si="4"/>
      </c>
      <c r="C60" s="50" t="s">
        <v>362</v>
      </c>
      <c r="D60" s="40" t="s">
        <v>31</v>
      </c>
      <c r="E60" s="79">
        <f t="shared" si="5"/>
        <v>150</v>
      </c>
      <c r="F60" s="41"/>
      <c r="G60" s="40">
        <f>IF(F60=0,"",VLOOKUP(F60,'得点テーブル'!$B$6:$H$133,3,0))</f>
      </c>
      <c r="H60" s="60">
        <v>1</v>
      </c>
      <c r="I60" s="76">
        <f>IF(H60=0,"",VLOOKUP(H60,'得点テーブル'!$B$6:$H$133,4,0))</f>
        <v>150</v>
      </c>
      <c r="J60" s="41"/>
      <c r="K60" s="76">
        <f>IF(J60=0,"",VLOOKUP(J60,'得点テーブル'!$B$6:$H$133,5,0))</f>
      </c>
      <c r="L60" s="60"/>
      <c r="M60" s="76">
        <f>IF(L60=0,"",VLOOKUP(L60,'得点テーブル'!$B$6:$H$133,6,0))</f>
      </c>
      <c r="N60" s="59"/>
      <c r="O60" s="76">
        <f>IF(N60=0,"",VLOOKUP(N60,'得点テーブル'!$B$6:$H$133,7,0))</f>
      </c>
      <c r="P60" s="37">
        <v>46.666666666666664</v>
      </c>
    </row>
    <row r="61" spans="1:15" s="62" customFormat="1" ht="15" customHeight="1">
      <c r="A61" s="79">
        <f t="shared" si="3"/>
        <v>6</v>
      </c>
      <c r="B61" s="79" t="str">
        <f t="shared" si="4"/>
        <v>T</v>
      </c>
      <c r="C61" s="50" t="s">
        <v>363</v>
      </c>
      <c r="D61" s="40" t="s">
        <v>31</v>
      </c>
      <c r="E61" s="79">
        <f t="shared" si="5"/>
        <v>150</v>
      </c>
      <c r="F61" s="41"/>
      <c r="G61" s="40">
        <f>IF(F61=0,"",VLOOKUP(F61,'得点テーブル'!$B$6:$H$133,3,0))</f>
      </c>
      <c r="H61" s="60">
        <v>1</v>
      </c>
      <c r="I61" s="76">
        <f>IF(H61=0,"",VLOOKUP(H61,'得点テーブル'!$B$6:$H$133,4,0))</f>
        <v>150</v>
      </c>
      <c r="J61" s="41"/>
      <c r="K61" s="76">
        <f>IF(J61=0,"",VLOOKUP(J61,'得点テーブル'!$B$6:$H$133,5,0))</f>
      </c>
      <c r="L61" s="60"/>
      <c r="M61" s="76">
        <f>IF(L61=0,"",VLOOKUP(L61,'得点テーブル'!$B$6:$H$133,6,0))</f>
      </c>
      <c r="N61" s="59"/>
      <c r="O61" s="76">
        <f>IF(N61=0,"",VLOOKUP(N61,'得点テーブル'!$B$6:$H$133,7,0))</f>
      </c>
    </row>
    <row r="62" spans="1:16" ht="15" customHeight="1">
      <c r="A62" s="79">
        <f t="shared" si="3"/>
        <v>8</v>
      </c>
      <c r="B62" s="79">
        <f>IF(E62=0,"",IF(A62=A77,"T",""))</f>
      </c>
      <c r="C62" s="50" t="s">
        <v>490</v>
      </c>
      <c r="D62" s="40" t="s">
        <v>52</v>
      </c>
      <c r="E62" s="79">
        <v>140</v>
      </c>
      <c r="F62" s="41">
        <v>4</v>
      </c>
      <c r="G62" s="40">
        <f>IF(F62=0,"",VLOOKUP(F62,'得点テーブル'!$B$6:$H$133,3,0))</f>
        <v>70</v>
      </c>
      <c r="H62" s="60"/>
      <c r="I62" s="76">
        <f>IF(H62=0,"",VLOOKUP(H62,'得点テーブル'!$B$6:$H$133,4,0))</f>
      </c>
      <c r="J62" s="41">
        <v>5</v>
      </c>
      <c r="K62" s="76">
        <f>IF(J62=0,"",VLOOKUP(J62,'得点テーブル'!$B$6:$H$133,5,0))</f>
        <v>75</v>
      </c>
      <c r="L62" s="137"/>
      <c r="M62" s="76">
        <f>IF(L62=0,"",VLOOKUP(L62,'得点テーブル'!$B$6:$H$133,6,0))</f>
      </c>
      <c r="N62" s="59">
        <v>16</v>
      </c>
      <c r="O62" s="76">
        <f>IF(N62=0,"",VLOOKUP(N62,'得点テーブル'!$B$6:$H$133,7,0))</f>
        <v>30</v>
      </c>
      <c r="P62" s="37">
        <v>40</v>
      </c>
    </row>
    <row r="63" spans="1:16" ht="15" customHeight="1">
      <c r="A63" s="79">
        <f t="shared" si="3"/>
        <v>9</v>
      </c>
      <c r="B63" s="79">
        <f t="shared" si="4"/>
      </c>
      <c r="C63" s="50" t="s">
        <v>315</v>
      </c>
      <c r="D63" s="40" t="s">
        <v>52</v>
      </c>
      <c r="E63" s="79">
        <f t="shared" si="5"/>
        <v>130</v>
      </c>
      <c r="F63" s="41"/>
      <c r="G63" s="40">
        <f>IF(F63=0,"",VLOOKUP(F63,'得点テーブル'!$B$6:$H$133,3,0))</f>
      </c>
      <c r="H63" s="60"/>
      <c r="I63" s="76">
        <f>IF(H63=0,"",VLOOKUP(H63,'得点テーブル'!$B$6:$H$133,4,0))</f>
      </c>
      <c r="J63" s="41"/>
      <c r="K63" s="76">
        <f>IF(J63=0,"",VLOOKUP(J63,'得点テーブル'!$B$6:$H$133,5,0))</f>
      </c>
      <c r="L63" s="60">
        <v>2</v>
      </c>
      <c r="M63" s="76">
        <f>IF(L63=0,"",VLOOKUP(L63,'得点テーブル'!$B$6:$H$133,6,0))</f>
        <v>100</v>
      </c>
      <c r="N63" s="59">
        <v>16</v>
      </c>
      <c r="O63" s="76">
        <f>IF(N63=0,"",VLOOKUP(N63,'得点テーブル'!$B$6:$H$133,7,0))</f>
        <v>30</v>
      </c>
      <c r="P63" s="37">
        <v>65</v>
      </c>
    </row>
    <row r="64" spans="1:16" ht="15" customHeight="1">
      <c r="A64" s="79">
        <f t="shared" si="3"/>
        <v>9</v>
      </c>
      <c r="B64" s="79" t="str">
        <f t="shared" si="4"/>
        <v>T</v>
      </c>
      <c r="C64" s="215" t="s">
        <v>540</v>
      </c>
      <c r="D64" s="216" t="s">
        <v>541</v>
      </c>
      <c r="E64" s="194">
        <f t="shared" si="5"/>
        <v>130</v>
      </c>
      <c r="F64" s="124"/>
      <c r="G64" s="40">
        <f>IF(F64=0,"",VLOOKUP(F64,'得点テーブル'!$B$6:$H$133,3,0))</f>
      </c>
      <c r="H64" s="217"/>
      <c r="I64" s="76">
        <f>IF(H64=0,"",VLOOKUP(H64,'得点テーブル'!$B$6:$H$133,4,0))</f>
      </c>
      <c r="J64" s="219"/>
      <c r="K64" s="220" t="s">
        <v>534</v>
      </c>
      <c r="L64" s="221"/>
      <c r="M64" s="220" t="s">
        <v>534</v>
      </c>
      <c r="N64" s="59">
        <v>2</v>
      </c>
      <c r="O64" s="76">
        <f>IF(N64=0,"",VLOOKUP(N64,'得点テーブル'!$B$6:$H$133,7,0))</f>
        <v>130</v>
      </c>
      <c r="P64" s="37">
        <v>55</v>
      </c>
    </row>
    <row r="65" spans="1:16" ht="15" customHeight="1">
      <c r="A65" s="79">
        <f t="shared" si="3"/>
        <v>9</v>
      </c>
      <c r="B65" s="79" t="str">
        <f t="shared" si="4"/>
        <v>T</v>
      </c>
      <c r="C65" s="222" t="s">
        <v>345</v>
      </c>
      <c r="D65" s="223" t="s">
        <v>143</v>
      </c>
      <c r="E65" s="194">
        <f t="shared" si="5"/>
        <v>130</v>
      </c>
      <c r="F65" s="219"/>
      <c r="G65" s="40">
        <f>IF(F65=0,"",VLOOKUP(F65,'得点テーブル'!$B$6:$H$133,3,0))</f>
      </c>
      <c r="H65" s="217"/>
      <c r="I65" s="76">
        <f>IF(H65=0,"",VLOOKUP(H65,'得点テーブル'!$B$6:$H$133,4,0))</f>
      </c>
      <c r="J65" s="219"/>
      <c r="K65" s="220" t="s">
        <v>534</v>
      </c>
      <c r="L65" s="217"/>
      <c r="M65" s="220" t="s">
        <v>534</v>
      </c>
      <c r="N65" s="59">
        <v>2</v>
      </c>
      <c r="O65" s="76">
        <f>IF(N65=0,"",VLOOKUP(N65,'得点テーブル'!$B$6:$H$133,7,0))</f>
        <v>130</v>
      </c>
      <c r="P65" s="37">
        <v>100</v>
      </c>
    </row>
    <row r="66" spans="1:16" ht="15" customHeight="1">
      <c r="A66" s="79">
        <f t="shared" si="3"/>
        <v>12</v>
      </c>
      <c r="B66" s="79">
        <f t="shared" si="4"/>
      </c>
      <c r="C66" s="50" t="s">
        <v>334</v>
      </c>
      <c r="D66" s="40" t="s">
        <v>288</v>
      </c>
      <c r="E66" s="79">
        <f t="shared" si="5"/>
        <v>120</v>
      </c>
      <c r="F66" s="41">
        <v>3</v>
      </c>
      <c r="G66" s="40">
        <f>IF(F66=0,"",VLOOKUP(F66,'得点テーブル'!$B$6:$H$133,3,0))</f>
        <v>80</v>
      </c>
      <c r="H66" s="60">
        <v>8</v>
      </c>
      <c r="I66" s="76">
        <f>IF(H66=0,"",VLOOKUP(H66,'得点テーブル'!$B$6:$H$133,4,0))</f>
        <v>40</v>
      </c>
      <c r="J66" s="41"/>
      <c r="K66" s="167"/>
      <c r="L66" s="60"/>
      <c r="M66" s="167"/>
      <c r="N66" s="59"/>
      <c r="O66" s="167"/>
      <c r="P66" s="37">
        <v>40</v>
      </c>
    </row>
    <row r="67" spans="1:16" ht="15" customHeight="1">
      <c r="A67" s="79">
        <f t="shared" si="3"/>
        <v>12</v>
      </c>
      <c r="B67" s="79" t="str">
        <f t="shared" si="4"/>
        <v>T</v>
      </c>
      <c r="C67" s="50" t="s">
        <v>542</v>
      </c>
      <c r="D67" s="40" t="s">
        <v>288</v>
      </c>
      <c r="E67" s="79">
        <f t="shared" si="5"/>
        <v>120</v>
      </c>
      <c r="F67" s="41">
        <v>3</v>
      </c>
      <c r="G67" s="40">
        <f>IF(F67=0,"",VLOOKUP(F67,'得点テーブル'!$B$6:$H$133,3,0))</f>
        <v>80</v>
      </c>
      <c r="H67" s="60">
        <v>8</v>
      </c>
      <c r="I67" s="76">
        <f>IF(H67=0,"",VLOOKUP(H67,'得点テーブル'!$B$6:$H$133,4,0))</f>
        <v>40</v>
      </c>
      <c r="J67" s="41"/>
      <c r="K67" s="167"/>
      <c r="L67" s="60"/>
      <c r="M67" s="167"/>
      <c r="N67" s="59"/>
      <c r="O67" s="167"/>
      <c r="P67" s="37">
        <v>40</v>
      </c>
    </row>
    <row r="68" spans="1:16" ht="15" customHeight="1">
      <c r="A68" s="79">
        <f t="shared" si="3"/>
        <v>12</v>
      </c>
      <c r="B68" s="79" t="str">
        <f t="shared" si="4"/>
        <v>T</v>
      </c>
      <c r="C68" s="48" t="s">
        <v>543</v>
      </c>
      <c r="D68" s="49" t="s">
        <v>42</v>
      </c>
      <c r="E68" s="79">
        <f t="shared" si="5"/>
        <v>120</v>
      </c>
      <c r="F68" s="41">
        <v>8</v>
      </c>
      <c r="G68" s="40">
        <f>IF(F68=0,"",VLOOKUP(F68,'得点テーブル'!$B$6:$H$133,3,0))</f>
        <v>40</v>
      </c>
      <c r="H68" s="60"/>
      <c r="I68" s="76">
        <f>IF(H68=0,"",VLOOKUP(H68,'得点テーブル'!$B$6:$H$133,4,0))</f>
      </c>
      <c r="J68" s="41"/>
      <c r="K68" s="76">
        <f>IF(J68=0,"",VLOOKUP(J68,'得点テーブル'!$B$6:$H$133,5,0))</f>
      </c>
      <c r="L68" s="137">
        <v>3</v>
      </c>
      <c r="M68" s="76">
        <f>IF(L68=0,"",VLOOKUP(L68,'得点テーブル'!$B$6:$H$133,6,0))</f>
        <v>80</v>
      </c>
      <c r="N68" s="59"/>
      <c r="O68" s="76">
        <f>IF(N68=0,"",VLOOKUP(N68,'得点テーブル'!$B$6:$H$133,7,0))</f>
      </c>
      <c r="P68" s="37">
        <v>60</v>
      </c>
    </row>
    <row r="69" spans="1:16" ht="15" customHeight="1">
      <c r="A69" s="79">
        <f t="shared" si="3"/>
        <v>15</v>
      </c>
      <c r="B69" s="79">
        <f t="shared" si="4"/>
      </c>
      <c r="C69" s="50" t="s">
        <v>132</v>
      </c>
      <c r="D69" s="49" t="s">
        <v>544</v>
      </c>
      <c r="E69" s="79">
        <f t="shared" si="5"/>
        <v>115</v>
      </c>
      <c r="F69" s="41">
        <v>8</v>
      </c>
      <c r="G69" s="40">
        <f>IF(F69=0,"",VLOOKUP(F69,'得点テーブル'!$B$6:$H$133,3,0))</f>
        <v>40</v>
      </c>
      <c r="H69" s="60">
        <v>16</v>
      </c>
      <c r="I69" s="76">
        <f>IF(H69=0,"",VLOOKUP(H69,'得点テーブル'!$B$6:$H$133,4,0))</f>
        <v>25</v>
      </c>
      <c r="J69" s="41"/>
      <c r="K69" s="76">
        <f>IF(J69=0,"",VLOOKUP(J69,'得点テーブル'!$B$6:$H$133,5,0))</f>
      </c>
      <c r="L69" s="60"/>
      <c r="M69" s="76">
        <f>IF(L69=0,"",VLOOKUP(L69,'得点テーブル'!$B$6:$H$133,6,0))</f>
      </c>
      <c r="N69" s="59">
        <v>8</v>
      </c>
      <c r="O69" s="76">
        <f>IF(N69=0,"",VLOOKUP(N69,'得点テーブル'!$B$6:$H$133,7,0))</f>
        <v>50</v>
      </c>
      <c r="P69" s="37">
        <v>50</v>
      </c>
    </row>
    <row r="70" spans="1:16" ht="15" customHeight="1">
      <c r="A70" s="79">
        <f t="shared" si="3"/>
        <v>16</v>
      </c>
      <c r="B70" s="79">
        <f t="shared" si="4"/>
      </c>
      <c r="C70" s="48" t="s">
        <v>338</v>
      </c>
      <c r="D70" s="49" t="s">
        <v>143</v>
      </c>
      <c r="E70" s="79">
        <f t="shared" si="5"/>
        <v>110</v>
      </c>
      <c r="F70" s="41"/>
      <c r="G70" s="40">
        <f>IF(F70=0,"",VLOOKUP(F70,'得点テーブル'!$B$6:$H$133,3,0))</f>
      </c>
      <c r="H70" s="60"/>
      <c r="I70" s="76">
        <f>IF(H70=0,"",VLOOKUP(H70,'得点テーブル'!$B$6:$H$133,4,0))</f>
      </c>
      <c r="J70" s="41">
        <v>3</v>
      </c>
      <c r="K70" s="76">
        <f>IF(J70=0,"",VLOOKUP(J70,'得点テーブル'!$B$6:$H$133,5,0))</f>
        <v>110</v>
      </c>
      <c r="L70" s="137"/>
      <c r="M70" s="76">
        <f>IF(L70=0,"",VLOOKUP(L70,'得点テーブル'!$B$6:$H$133,6,0))</f>
      </c>
      <c r="N70" s="59"/>
      <c r="O70" s="76">
        <f>IF(N70=0,"",VLOOKUP(N70,'得点テーブル'!$B$6:$H$133,7,0))</f>
      </c>
      <c r="P70" s="37">
        <v>50</v>
      </c>
    </row>
    <row r="71" spans="1:16" ht="15" customHeight="1">
      <c r="A71" s="79">
        <f t="shared" si="3"/>
        <v>16</v>
      </c>
      <c r="B71" s="79" t="str">
        <f t="shared" si="4"/>
        <v>T</v>
      </c>
      <c r="C71" s="48" t="s">
        <v>545</v>
      </c>
      <c r="D71" s="49" t="s">
        <v>546</v>
      </c>
      <c r="E71" s="79">
        <f t="shared" si="5"/>
        <v>110</v>
      </c>
      <c r="F71" s="41"/>
      <c r="G71" s="40">
        <f>IF(F71=0,"",VLOOKUP(F71,'得点テーブル'!$B$6:$H$133,3,0))</f>
      </c>
      <c r="H71" s="60"/>
      <c r="I71" s="76">
        <f>IF(H71=0,"",VLOOKUP(H71,'得点テーブル'!$B$6:$H$133,4,0))</f>
      </c>
      <c r="J71" s="41">
        <v>3</v>
      </c>
      <c r="K71" s="76">
        <f>IF(J71=0,"",VLOOKUP(J71,'得点テーブル'!$B$6:$H$133,5,0))</f>
        <v>110</v>
      </c>
      <c r="L71" s="137"/>
      <c r="M71" s="76">
        <f>IF(L71=0,"",VLOOKUP(L71,'得点テーブル'!$B$6:$H$133,6,0))</f>
      </c>
      <c r="N71" s="59"/>
      <c r="O71" s="76">
        <f>IF(N71=0,"",VLOOKUP(N71,'得点テーブル'!$B$6:$H$133,7,0))</f>
      </c>
      <c r="P71" s="37">
        <v>40</v>
      </c>
    </row>
    <row r="72" spans="1:16" ht="15" customHeight="1">
      <c r="A72" s="79">
        <f t="shared" si="3"/>
        <v>18</v>
      </c>
      <c r="B72" s="79">
        <f t="shared" si="4"/>
      </c>
      <c r="C72" s="50" t="s">
        <v>323</v>
      </c>
      <c r="D72" s="40" t="s">
        <v>324</v>
      </c>
      <c r="E72" s="79">
        <f t="shared" si="5"/>
        <v>100</v>
      </c>
      <c r="F72" s="41">
        <v>2</v>
      </c>
      <c r="G72" s="40">
        <f>IF(F72=0,"",VLOOKUP(F72,'得点テーブル'!$B$6:$H$133,3,0))</f>
        <v>100</v>
      </c>
      <c r="H72" s="60"/>
      <c r="I72" s="76">
        <f>IF(H72=0,"",VLOOKUP(H72,'得点テーブル'!$B$6:$H$133,4,0))</f>
      </c>
      <c r="J72" s="41"/>
      <c r="K72" s="167"/>
      <c r="L72" s="60"/>
      <c r="M72" s="167"/>
      <c r="N72" s="59"/>
      <c r="O72" s="167"/>
      <c r="P72" s="37">
        <v>60</v>
      </c>
    </row>
    <row r="73" spans="1:16" ht="15" customHeight="1">
      <c r="A73" s="79">
        <f t="shared" si="3"/>
        <v>18</v>
      </c>
      <c r="B73" s="79" t="str">
        <f t="shared" si="4"/>
        <v>T</v>
      </c>
      <c r="C73" s="50" t="s">
        <v>430</v>
      </c>
      <c r="D73" s="40" t="s">
        <v>324</v>
      </c>
      <c r="E73" s="79">
        <f t="shared" si="5"/>
        <v>100</v>
      </c>
      <c r="F73" s="41">
        <v>2</v>
      </c>
      <c r="G73" s="40">
        <f>IF(F73=0,"",VLOOKUP(F73,'得点テーブル'!$B$6:$H$133,3,0))</f>
        <v>100</v>
      </c>
      <c r="H73" s="60"/>
      <c r="I73" s="76">
        <f>IF(H73=0,"",VLOOKUP(H73,'得点テーブル'!$B$6:$H$133,4,0))</f>
      </c>
      <c r="J73" s="41"/>
      <c r="K73" s="167"/>
      <c r="L73" s="60"/>
      <c r="M73" s="167"/>
      <c r="N73" s="59"/>
      <c r="O73" s="167"/>
      <c r="P73" s="37">
        <v>60</v>
      </c>
    </row>
    <row r="74" spans="1:16" ht="15" customHeight="1">
      <c r="A74" s="79">
        <f t="shared" si="3"/>
        <v>18</v>
      </c>
      <c r="B74" s="79" t="str">
        <f t="shared" si="4"/>
        <v>T</v>
      </c>
      <c r="C74" s="50" t="s">
        <v>547</v>
      </c>
      <c r="D74" s="40" t="s">
        <v>31</v>
      </c>
      <c r="E74" s="79">
        <f t="shared" si="5"/>
        <v>100</v>
      </c>
      <c r="F74" s="39"/>
      <c r="G74" s="40">
        <f>IF(F74=0,"",VLOOKUP(F74,'得点テーブル'!$B$6:$H$133,3,0))</f>
      </c>
      <c r="H74" s="60"/>
      <c r="I74" s="76">
        <f>IF(H74=0,"",VLOOKUP(H74,'得点テーブル'!$B$6:$H$133,4,0))</f>
      </c>
      <c r="J74" s="41">
        <v>4</v>
      </c>
      <c r="K74" s="76">
        <f>IF(J74=0,"",VLOOKUP(J74,'得点テーブル'!$B$6:$H$133,5,0))</f>
        <v>100</v>
      </c>
      <c r="L74" s="137"/>
      <c r="M74" s="76">
        <f>IF(L74=0,"",VLOOKUP(L74,'得点テーブル'!$B$6:$H$133,6,0))</f>
      </c>
      <c r="N74" s="59"/>
      <c r="O74" s="76">
        <f>IF(N74=0,"",VLOOKUP(N74,'得点テーブル'!$B$6:$H$133,7,0))</f>
      </c>
      <c r="P74" s="37">
        <v>30</v>
      </c>
    </row>
    <row r="75" spans="1:16" ht="15" customHeight="1">
      <c r="A75" s="79">
        <f t="shared" si="3"/>
        <v>21</v>
      </c>
      <c r="B75" s="79">
        <f t="shared" si="4"/>
      </c>
      <c r="C75" s="50" t="s">
        <v>327</v>
      </c>
      <c r="D75" s="40" t="s">
        <v>31</v>
      </c>
      <c r="E75" s="79">
        <f t="shared" si="5"/>
        <v>90</v>
      </c>
      <c r="F75" s="41">
        <v>8</v>
      </c>
      <c r="G75" s="40">
        <f>IF(F75=0,"",VLOOKUP(F75,'得点テーブル'!$B$6:$H$133,3,0))</f>
        <v>40</v>
      </c>
      <c r="H75" s="60"/>
      <c r="I75" s="76">
        <f>IF(H75=0,"",VLOOKUP(H75,'得点テーブル'!$B$6:$H$133,4,0))</f>
      </c>
      <c r="J75" s="41"/>
      <c r="K75" s="76">
        <f>IF(J75=0,"",VLOOKUP(J75,'得点テーブル'!$B$6:$H$133,5,0))</f>
      </c>
      <c r="L75" s="60"/>
      <c r="M75" s="76">
        <f>IF(L75=0,"",VLOOKUP(L75,'得点テーブル'!$B$6:$H$133,6,0))</f>
      </c>
      <c r="N75" s="59">
        <v>8</v>
      </c>
      <c r="O75" s="76">
        <f>IF(N75=0,"",VLOOKUP(N75,'得点テーブル'!$B$6:$H$133,7,0))</f>
        <v>50</v>
      </c>
      <c r="P75" s="37">
        <v>60</v>
      </c>
    </row>
    <row r="76" spans="1:16" ht="15" customHeight="1">
      <c r="A76" s="79">
        <f t="shared" si="3"/>
        <v>21</v>
      </c>
      <c r="B76" s="79" t="str">
        <f t="shared" si="4"/>
        <v>T</v>
      </c>
      <c r="C76" s="48" t="s">
        <v>343</v>
      </c>
      <c r="D76" s="49" t="s">
        <v>344</v>
      </c>
      <c r="E76" s="79">
        <f t="shared" si="5"/>
        <v>90</v>
      </c>
      <c r="F76" s="145"/>
      <c r="G76" s="40">
        <f>IF(F76=0,"",VLOOKUP(F76,'得点テーブル'!$B$6:$H$133,3,0))</f>
      </c>
      <c r="H76" s="60">
        <v>8</v>
      </c>
      <c r="I76" s="76">
        <f>IF(H76=0,"",VLOOKUP(H76,'得点テーブル'!$B$6:$H$133,4,0))</f>
        <v>40</v>
      </c>
      <c r="J76" s="41"/>
      <c r="K76" s="76">
        <f>IF(J76=0,"",VLOOKUP(J76,'得点テーブル'!$B$6:$H$133,5,0))</f>
      </c>
      <c r="L76" s="137"/>
      <c r="M76" s="76">
        <f>IF(L76=0,"",VLOOKUP(L76,'得点テーブル'!$B$6:$H$133,6,0))</f>
      </c>
      <c r="N76" s="59">
        <v>8</v>
      </c>
      <c r="O76" s="76">
        <f>IF(N76=0,"",VLOOKUP(N76,'得点テーブル'!$B$6:$H$133,7,0))</f>
        <v>50</v>
      </c>
      <c r="P76" s="37">
        <v>100</v>
      </c>
    </row>
    <row r="77" spans="1:16" ht="15" customHeight="1">
      <c r="A77" s="79">
        <f t="shared" si="3"/>
        <v>21</v>
      </c>
      <c r="B77" s="79" t="str">
        <f t="shared" si="4"/>
        <v>T</v>
      </c>
      <c r="C77" s="50" t="s">
        <v>330</v>
      </c>
      <c r="D77" s="40" t="s">
        <v>120</v>
      </c>
      <c r="E77" s="79">
        <f t="shared" si="5"/>
        <v>90</v>
      </c>
      <c r="F77" s="41"/>
      <c r="G77" s="40">
        <f>IF(F77=0,"",VLOOKUP(F77,'得点テーブル'!$B$6:$H$133,3,0))</f>
      </c>
      <c r="H77" s="60">
        <v>8</v>
      </c>
      <c r="I77" s="76">
        <f>IF(H77=0,"",VLOOKUP(H77,'得点テーブル'!$B$6:$H$133,4,0))</f>
        <v>40</v>
      </c>
      <c r="J77" s="41"/>
      <c r="K77" s="76">
        <f>IF(J77=0,"",VLOOKUP(J77,'得点テーブル'!$B$6:$H$133,5,0))</f>
      </c>
      <c r="L77" s="60"/>
      <c r="M77" s="76">
        <f>IF(L77=0,"",VLOOKUP(L77,'得点テーブル'!$B$6:$H$133,6,0))</f>
      </c>
      <c r="N77" s="59">
        <v>8</v>
      </c>
      <c r="O77" s="76">
        <f>IF(N77=0,"",VLOOKUP(N77,'得点テーブル'!$B$6:$H$133,7,0))</f>
        <v>50</v>
      </c>
      <c r="P77" s="37">
        <v>45</v>
      </c>
    </row>
    <row r="78" spans="1:16" ht="15" customHeight="1">
      <c r="A78" s="79">
        <f t="shared" si="3"/>
        <v>24</v>
      </c>
      <c r="B78" s="79">
        <f t="shared" si="4"/>
      </c>
      <c r="C78" s="50" t="s">
        <v>548</v>
      </c>
      <c r="D78" s="40" t="s">
        <v>52</v>
      </c>
      <c r="E78" s="79">
        <f t="shared" si="5"/>
        <v>80</v>
      </c>
      <c r="F78" s="41">
        <v>8</v>
      </c>
      <c r="G78" s="40">
        <f>IF(F78=0,"",VLOOKUP(F78,'得点テーブル'!$B$6:$H$133,3,0))</f>
        <v>40</v>
      </c>
      <c r="H78" s="60">
        <v>8</v>
      </c>
      <c r="I78" s="76">
        <f>IF(H78=0,"",VLOOKUP(H78,'得点テーブル'!$B$6:$H$133,4,0))</f>
        <v>40</v>
      </c>
      <c r="J78" s="41"/>
      <c r="K78" s="167" t="s">
        <v>534</v>
      </c>
      <c r="L78" s="60"/>
      <c r="M78" s="167"/>
      <c r="N78" s="59"/>
      <c r="O78" s="167"/>
      <c r="P78" s="37">
        <v>40</v>
      </c>
    </row>
    <row r="79" spans="1:15" ht="15" customHeight="1">
      <c r="A79" s="79">
        <f t="shared" si="3"/>
        <v>24</v>
      </c>
      <c r="B79" s="79" t="str">
        <f t="shared" si="4"/>
        <v>T</v>
      </c>
      <c r="C79" s="50" t="s">
        <v>239</v>
      </c>
      <c r="D79" s="40" t="s">
        <v>549</v>
      </c>
      <c r="E79" s="79">
        <f t="shared" si="5"/>
        <v>80</v>
      </c>
      <c r="F79" s="41"/>
      <c r="G79" s="40">
        <f>IF(F79=0,"",VLOOKUP(F79,'得点テーブル'!$B$6:$H$133,3,0))</f>
      </c>
      <c r="H79" s="60"/>
      <c r="I79" s="76">
        <f>IF(H79=0,"",VLOOKUP(H79,'得点テーブル'!$B$6:$H$133,4,0))</f>
      </c>
      <c r="J79" s="41"/>
      <c r="K79" s="76">
        <f>IF(J79=0,"",VLOOKUP(J79,'得点テーブル'!$B$6:$H$133,5,0))</f>
      </c>
      <c r="L79" s="60">
        <v>3</v>
      </c>
      <c r="M79" s="76">
        <f>IF(L79=0,"",VLOOKUP(L79,'得点テーブル'!$B$6:$H$133,6,0))</f>
        <v>80</v>
      </c>
      <c r="N79" s="59"/>
      <c r="O79" s="76">
        <f>IF(N79=0,"",VLOOKUP(N79,'得点テーブル'!$B$6:$H$133,7,0))</f>
      </c>
    </row>
    <row r="80" spans="1:16" ht="15" customHeight="1">
      <c r="A80" s="79">
        <f t="shared" si="3"/>
        <v>26</v>
      </c>
      <c r="B80" s="79">
        <f t="shared" si="4"/>
      </c>
      <c r="C80" s="50" t="s">
        <v>550</v>
      </c>
      <c r="D80" s="40" t="s">
        <v>52</v>
      </c>
      <c r="E80" s="79">
        <f t="shared" si="5"/>
        <v>75</v>
      </c>
      <c r="F80" s="41"/>
      <c r="G80" s="40"/>
      <c r="H80" s="60"/>
      <c r="I80" s="76"/>
      <c r="J80" s="41">
        <v>5</v>
      </c>
      <c r="K80" s="76">
        <f>IF(J80=0,"",VLOOKUP(J80,'得点テーブル'!$B$6:$H$133,5,0))</f>
        <v>75</v>
      </c>
      <c r="L80" s="137"/>
      <c r="M80" s="76"/>
      <c r="N80" s="59"/>
      <c r="O80" s="76"/>
      <c r="P80" s="37">
        <v>86.66666666666667</v>
      </c>
    </row>
    <row r="81" spans="1:16" ht="15" customHeight="1">
      <c r="A81" s="79">
        <f t="shared" si="3"/>
        <v>27</v>
      </c>
      <c r="B81" s="79">
        <f t="shared" si="4"/>
      </c>
      <c r="C81" s="50" t="s">
        <v>551</v>
      </c>
      <c r="D81" s="40" t="s">
        <v>143</v>
      </c>
      <c r="E81" s="79">
        <f t="shared" si="5"/>
        <v>70</v>
      </c>
      <c r="F81" s="39"/>
      <c r="G81" s="40">
        <f>IF(F81=0,"",VLOOKUP(F81,'得点テーブル'!$B$6:$H$133,3,0))</f>
      </c>
      <c r="H81" s="60">
        <v>3</v>
      </c>
      <c r="I81" s="76">
        <f>IF(H81=0,"",VLOOKUP(H81,'得点テーブル'!$B$6:$H$133,4,0))</f>
        <v>70</v>
      </c>
      <c r="J81" s="145"/>
      <c r="K81" s="76">
        <f>IF(J81=0,"",VLOOKUP(J81,'得点テーブル'!$B$6:$H$133,5,0))</f>
      </c>
      <c r="L81" s="137"/>
      <c r="M81" s="76">
        <f>IF(L81=0,"",VLOOKUP(L81,'得点テーブル'!$B$6:$H$133,6,0))</f>
      </c>
      <c r="N81" s="59"/>
      <c r="O81" s="76">
        <f>IF(N81=0,"",VLOOKUP(N81,'得点テーブル'!$B$6:$H$133,7,0))</f>
      </c>
      <c r="P81" s="37">
        <v>86.66666666666667</v>
      </c>
    </row>
    <row r="82" spans="1:16" ht="15" customHeight="1">
      <c r="A82" s="79">
        <f t="shared" si="3"/>
        <v>27</v>
      </c>
      <c r="B82" s="79" t="str">
        <f t="shared" si="4"/>
        <v>T</v>
      </c>
      <c r="C82" s="50" t="s">
        <v>552</v>
      </c>
      <c r="D82" s="40" t="s">
        <v>553</v>
      </c>
      <c r="E82" s="79">
        <f t="shared" si="5"/>
        <v>70</v>
      </c>
      <c r="F82" s="39"/>
      <c r="G82" s="40"/>
      <c r="H82" s="60">
        <v>3</v>
      </c>
      <c r="I82" s="76">
        <f>IF(H82=0,"",VLOOKUP(H82,'得点テーブル'!$B$6:$H$133,4,0))</f>
        <v>70</v>
      </c>
      <c r="J82" s="41"/>
      <c r="K82" s="76">
        <f>IF(J82=0,"",VLOOKUP(J82,'得点テーブル'!$B$6:$H$133,5,0))</f>
      </c>
      <c r="L82" s="137"/>
      <c r="M82" s="76">
        <f>IF(L82=0,"",VLOOKUP(L82,'得点テーブル'!$B$6:$H$133,6,0))</f>
      </c>
      <c r="N82" s="59"/>
      <c r="O82" s="76">
        <f>IF(N82=0,"",VLOOKUP(N82,'得点テーブル'!$B$6:$H$133,7,0))</f>
      </c>
      <c r="P82" s="37">
        <v>40</v>
      </c>
    </row>
    <row r="83" spans="1:16" ht="15" customHeight="1">
      <c r="A83" s="79">
        <f t="shared" si="3"/>
        <v>27</v>
      </c>
      <c r="B83" s="79" t="str">
        <f>IF(E83=0,"",IF(A83=A83,"T",""))</f>
        <v>T</v>
      </c>
      <c r="C83" s="50" t="s">
        <v>554</v>
      </c>
      <c r="D83" s="40" t="s">
        <v>52</v>
      </c>
      <c r="E83" s="79">
        <f t="shared" si="5"/>
        <v>70</v>
      </c>
      <c r="F83" s="41">
        <v>4</v>
      </c>
      <c r="G83" s="40">
        <f>IF(F83=0,"",VLOOKUP(F83,'得点テーブル'!$B$6:$H$133,3,0))</f>
        <v>70</v>
      </c>
      <c r="H83" s="60"/>
      <c r="I83" s="76">
        <f>IF(H83=0,"",VLOOKUP(H83,'得点テーブル'!$B$6:$H$133,4,0))</f>
      </c>
      <c r="J83" s="41"/>
      <c r="K83" s="167"/>
      <c r="L83" s="59"/>
      <c r="M83" s="167"/>
      <c r="N83" s="59"/>
      <c r="O83" s="167"/>
      <c r="P83" s="37">
        <v>40</v>
      </c>
    </row>
    <row r="84" spans="1:16" ht="15" customHeight="1">
      <c r="A84" s="79">
        <f t="shared" si="3"/>
        <v>27</v>
      </c>
      <c r="B84" s="79" t="str">
        <f t="shared" si="4"/>
        <v>T</v>
      </c>
      <c r="C84" s="48" t="s">
        <v>555</v>
      </c>
      <c r="D84" s="49" t="s">
        <v>340</v>
      </c>
      <c r="E84" s="79">
        <f t="shared" si="5"/>
        <v>70</v>
      </c>
      <c r="F84" s="41"/>
      <c r="G84" s="40">
        <f>IF(F84=0,"",VLOOKUP(F84,'得点テーブル'!$B$6:$H$133,3,0))</f>
      </c>
      <c r="H84" s="60"/>
      <c r="I84" s="76">
        <f>IF(H84=0,"",VLOOKUP(H84,'得点テーブル'!$B$6:$H$133,4,0))</f>
      </c>
      <c r="J84" s="41">
        <v>6</v>
      </c>
      <c r="K84" s="76">
        <f>IF(J84=0,"",VLOOKUP(J84,'得点テーブル'!$B$6:$H$133,5,0))</f>
        <v>70</v>
      </c>
      <c r="L84" s="136"/>
      <c r="M84" s="76">
        <f>IF(L84=0,"",VLOOKUP(L84,'得点テーブル'!$B$6:$H$133,6,0))</f>
      </c>
      <c r="N84" s="59"/>
      <c r="O84" s="76">
        <f>IF(N84=0,"",VLOOKUP(N84,'得点テーブル'!$B$6:$H$133,7,0))</f>
      </c>
      <c r="P84" s="37">
        <v>30</v>
      </c>
    </row>
    <row r="85" spans="1:15" ht="15" customHeight="1">
      <c r="A85" s="79">
        <f t="shared" si="3"/>
        <v>27</v>
      </c>
      <c r="B85" s="79" t="str">
        <f t="shared" si="4"/>
        <v>T</v>
      </c>
      <c r="C85" s="50" t="s">
        <v>556</v>
      </c>
      <c r="D85" s="40" t="s">
        <v>526</v>
      </c>
      <c r="E85" s="79">
        <f t="shared" si="5"/>
        <v>70</v>
      </c>
      <c r="F85" s="41"/>
      <c r="G85" s="40"/>
      <c r="H85" s="60"/>
      <c r="I85" s="76"/>
      <c r="J85" s="41">
        <v>6</v>
      </c>
      <c r="K85" s="76">
        <f>IF(J85=0,"",VLOOKUP(J85,'得点テーブル'!$B$6:$H$133,5,0))</f>
        <v>70</v>
      </c>
      <c r="L85" s="136"/>
      <c r="M85" s="76"/>
      <c r="N85" s="59"/>
      <c r="O85" s="76"/>
    </row>
    <row r="86" spans="1:16" ht="15" customHeight="1">
      <c r="A86" s="79">
        <f t="shared" si="3"/>
        <v>32</v>
      </c>
      <c r="B86" s="79">
        <f t="shared" si="4"/>
      </c>
      <c r="C86" s="50" t="s">
        <v>557</v>
      </c>
      <c r="D86" s="40" t="s">
        <v>322</v>
      </c>
      <c r="E86" s="79">
        <f t="shared" si="5"/>
        <v>60</v>
      </c>
      <c r="F86" s="41"/>
      <c r="G86" s="40">
        <f>IF(F86=0,"",VLOOKUP(F86,'得点テーブル'!$B$6:$H$133,3,0))</f>
      </c>
      <c r="H86" s="60"/>
      <c r="I86" s="76">
        <f>IF(H86=0,"",VLOOKUP(H86,'得点テーブル'!$B$6:$H$133,4,0))</f>
      </c>
      <c r="J86" s="41">
        <v>8</v>
      </c>
      <c r="K86" s="49">
        <f>IF(J86=0,"",VLOOKUP(J86,'得点テーブル'!$B$6:$H$133,5,0))</f>
        <v>60</v>
      </c>
      <c r="L86" s="136"/>
      <c r="M86" s="49">
        <f>IF(L86=0,"",VLOOKUP(L86,'得点テーブル'!$B$6:$H$133,6,0))</f>
      </c>
      <c r="N86" s="59"/>
      <c r="O86" s="76">
        <f>IF(N86=0,"",VLOOKUP(N86,'得点テーブル'!$B$6:$H$133,7,0))</f>
      </c>
      <c r="P86" s="37">
        <v>30</v>
      </c>
    </row>
    <row r="87" spans="1:15" ht="15" customHeight="1">
      <c r="A87" s="79">
        <f t="shared" si="3"/>
        <v>32</v>
      </c>
      <c r="B87" s="79" t="str">
        <f t="shared" si="4"/>
        <v>T</v>
      </c>
      <c r="C87" s="50" t="s">
        <v>558</v>
      </c>
      <c r="D87" s="40" t="s">
        <v>322</v>
      </c>
      <c r="E87" s="79">
        <f t="shared" si="5"/>
        <v>60</v>
      </c>
      <c r="F87" s="41"/>
      <c r="G87" s="40">
        <f>IF(F87=0,"",VLOOKUP(F87,'得点テーブル'!$B$6:$H$133,3,0))</f>
      </c>
      <c r="H87" s="60"/>
      <c r="I87" s="76">
        <f>IF(H87=0,"",VLOOKUP(H87,'得点テーブル'!$B$6:$H$133,4,0))</f>
      </c>
      <c r="J87" s="41">
        <v>8</v>
      </c>
      <c r="K87" s="49">
        <f>IF(J87=0,"",VLOOKUP(J87,'得点テーブル'!$B$6:$H$133,5,0))</f>
        <v>60</v>
      </c>
      <c r="L87" s="136"/>
      <c r="M87" s="49">
        <f>IF(L87=0,"",VLOOKUP(L87,'得点テーブル'!$B$6:$H$133,6,0))</f>
      </c>
      <c r="N87" s="59"/>
      <c r="O87" s="76">
        <f>IF(N87=0,"",VLOOKUP(N87,'得点テーブル'!$B$6:$H$133,7,0))</f>
      </c>
    </row>
    <row r="88" spans="1:15" ht="15" customHeight="1">
      <c r="A88" s="79">
        <f t="shared" si="3"/>
        <v>32</v>
      </c>
      <c r="B88" s="79" t="str">
        <f t="shared" si="4"/>
        <v>T</v>
      </c>
      <c r="C88" s="50" t="s">
        <v>559</v>
      </c>
      <c r="D88" s="40" t="s">
        <v>145</v>
      </c>
      <c r="E88" s="79">
        <f t="shared" si="5"/>
        <v>60</v>
      </c>
      <c r="F88" s="146"/>
      <c r="G88" s="40"/>
      <c r="H88" s="60"/>
      <c r="I88" s="76"/>
      <c r="J88" s="41">
        <v>8</v>
      </c>
      <c r="K88" s="49">
        <f>IF(J88=0,"",VLOOKUP(J88,'得点テーブル'!$B$6:$H$133,5,0))</f>
        <v>60</v>
      </c>
      <c r="L88" s="136"/>
      <c r="M88" s="49"/>
      <c r="N88" s="59"/>
      <c r="O88" s="49"/>
    </row>
    <row r="89" spans="1:15" ht="15" customHeight="1">
      <c r="A89" s="79">
        <f t="shared" si="3"/>
        <v>32</v>
      </c>
      <c r="B89" s="79" t="str">
        <f t="shared" si="4"/>
        <v>T</v>
      </c>
      <c r="C89" s="50" t="s">
        <v>560</v>
      </c>
      <c r="D89" s="40" t="s">
        <v>337</v>
      </c>
      <c r="E89" s="79">
        <f t="shared" si="5"/>
        <v>60</v>
      </c>
      <c r="F89" s="146"/>
      <c r="G89" s="40"/>
      <c r="H89" s="60"/>
      <c r="I89" s="76"/>
      <c r="J89" s="41">
        <v>8</v>
      </c>
      <c r="K89" s="49">
        <f>IF(J89=0,"",VLOOKUP(J89,'得点テーブル'!$B$6:$H$133,5,0))</f>
        <v>60</v>
      </c>
      <c r="L89" s="136"/>
      <c r="M89" s="49"/>
      <c r="N89" s="59"/>
      <c r="O89" s="49"/>
    </row>
    <row r="90" spans="1:16" ht="15" customHeight="1">
      <c r="A90" s="79">
        <f t="shared" si="3"/>
        <v>36</v>
      </c>
      <c r="B90" s="79">
        <f t="shared" si="4"/>
      </c>
      <c r="C90" s="50" t="s">
        <v>310</v>
      </c>
      <c r="D90" s="40" t="s">
        <v>526</v>
      </c>
      <c r="E90" s="79">
        <f t="shared" si="5"/>
        <v>50</v>
      </c>
      <c r="F90" s="146"/>
      <c r="G90" s="40">
        <f>IF(F90=0,"",VLOOKUP(F90,'得点テーブル'!$B$6:$H$133,3,0))</f>
      </c>
      <c r="H90" s="60"/>
      <c r="I90" s="76">
        <f>IF(H90=0,"",VLOOKUP(H90,'得点テーブル'!$B$6:$H$133,4,0))</f>
      </c>
      <c r="J90" s="41"/>
      <c r="K90" s="49">
        <f>IF(J90=0,"",VLOOKUP(J90,'得点テーブル'!$B$6:$H$133,5,0))</f>
      </c>
      <c r="L90" s="136"/>
      <c r="M90" s="49">
        <f>IF(L90=0,"",VLOOKUP(L90,'得点テーブル'!$B$6:$H$133,6,0))</f>
      </c>
      <c r="N90" s="59">
        <v>8</v>
      </c>
      <c r="O90" s="49">
        <f>IF(N90=0,"",VLOOKUP(N90,'得点テーブル'!$B$6:$H$133,7,0))</f>
        <v>50</v>
      </c>
      <c r="P90" s="37">
        <v>40</v>
      </c>
    </row>
    <row r="91" spans="1:16" ht="15" customHeight="1">
      <c r="A91" s="79">
        <f t="shared" si="3"/>
        <v>36</v>
      </c>
      <c r="B91" s="79" t="str">
        <f t="shared" si="4"/>
        <v>T</v>
      </c>
      <c r="C91" s="50" t="s">
        <v>281</v>
      </c>
      <c r="D91" s="40" t="s">
        <v>303</v>
      </c>
      <c r="E91" s="79">
        <f t="shared" si="5"/>
        <v>50</v>
      </c>
      <c r="F91" s="146"/>
      <c r="G91" s="40">
        <f>IF(F91=0,"",VLOOKUP(F91,'得点テーブル'!$B$6:$H$133,3,0))</f>
      </c>
      <c r="H91" s="60"/>
      <c r="I91" s="76">
        <f>IF(H91=0,"",VLOOKUP(H91,'得点テーブル'!$B$6:$H$133,4,0))</f>
      </c>
      <c r="J91" s="41"/>
      <c r="K91" s="49">
        <f>IF(J91=0,"",VLOOKUP(J91,'得点テーブル'!$B$6:$H$133,5,0))</f>
      </c>
      <c r="L91" s="136"/>
      <c r="M91" s="49">
        <f>IF(L91=0,"",VLOOKUP(L91,'得点テーブル'!$B$6:$H$133,6,0))</f>
      </c>
      <c r="N91" s="59">
        <v>8</v>
      </c>
      <c r="O91" s="49">
        <f>IF(N91=0,"",VLOOKUP(N91,'得点テーブル'!$B$6:$H$133,7,0))</f>
        <v>50</v>
      </c>
      <c r="P91" s="37">
        <v>70</v>
      </c>
    </row>
    <row r="92" spans="1:15" ht="15" customHeight="1">
      <c r="A92" s="79">
        <f t="shared" si="3"/>
        <v>36</v>
      </c>
      <c r="B92" s="79" t="str">
        <f t="shared" si="4"/>
        <v>T</v>
      </c>
      <c r="C92" s="225" t="s">
        <v>349</v>
      </c>
      <c r="D92" s="226" t="s">
        <v>561</v>
      </c>
      <c r="E92" s="79">
        <f t="shared" si="5"/>
        <v>50</v>
      </c>
      <c r="F92" s="146"/>
      <c r="G92" s="40">
        <f>IF(F92=0,"",VLOOKUP(F92,'得点テーブル'!$B$6:$H$133,3,0))</f>
      </c>
      <c r="H92" s="60"/>
      <c r="I92" s="76">
        <f>IF(H92=0,"",VLOOKUP(H92,'得点テーブル'!$B$6:$H$133,4,0))</f>
      </c>
      <c r="J92" s="41"/>
      <c r="K92" s="49">
        <f>IF(J92=0,"",VLOOKUP(J92,'得点テーブル'!$B$6:$H$133,5,0))</f>
      </c>
      <c r="L92" s="59"/>
      <c r="M92" s="49">
        <f>IF(L92=0,"",VLOOKUP(L92,'得点テーブル'!$B$6:$H$133,6,0))</f>
      </c>
      <c r="N92" s="59">
        <v>8</v>
      </c>
      <c r="O92" s="49">
        <f>IF(N92=0,"",VLOOKUP(N92,'得点テーブル'!$B$6:$H$133,7,0))</f>
        <v>50</v>
      </c>
    </row>
    <row r="93" spans="1:15" ht="15" customHeight="1">
      <c r="A93" s="79">
        <f t="shared" si="3"/>
        <v>36</v>
      </c>
      <c r="B93" s="79" t="str">
        <f t="shared" si="4"/>
        <v>T</v>
      </c>
      <c r="C93" s="225" t="s">
        <v>351</v>
      </c>
      <c r="D93" s="226" t="s">
        <v>561</v>
      </c>
      <c r="E93" s="79">
        <f t="shared" si="5"/>
        <v>50</v>
      </c>
      <c r="F93" s="146"/>
      <c r="G93" s="40">
        <f>IF(F93=0,"",VLOOKUP(F93,'得点テーブル'!$B$6:$H$133,3,0))</f>
      </c>
      <c r="H93" s="60"/>
      <c r="I93" s="76">
        <f>IF(H93=0,"",VLOOKUP(H93,'得点テーブル'!$B$6:$H$133,4,0))</f>
      </c>
      <c r="J93" s="41"/>
      <c r="K93" s="49">
        <f>IF(J93=0,"",VLOOKUP(J93,'得点テーブル'!$B$6:$H$133,5,0))</f>
      </c>
      <c r="L93" s="59"/>
      <c r="M93" s="49">
        <f>IF(L93=0,"",VLOOKUP(L93,'得点テーブル'!$B$6:$H$133,6,0))</f>
      </c>
      <c r="N93" s="59">
        <v>8</v>
      </c>
      <c r="O93" s="49">
        <f>IF(N93=0,"",VLOOKUP(N93,'得点テーブル'!$B$6:$H$133,7,0))</f>
        <v>50</v>
      </c>
    </row>
    <row r="94" spans="1:15" s="62" customFormat="1" ht="15" customHeight="1">
      <c r="A94" s="79">
        <f t="shared" si="3"/>
        <v>40</v>
      </c>
      <c r="B94" s="79">
        <f t="shared" si="4"/>
      </c>
      <c r="C94" s="48" t="s">
        <v>335</v>
      </c>
      <c r="D94" s="49" t="s">
        <v>31</v>
      </c>
      <c r="E94" s="79">
        <f t="shared" si="5"/>
        <v>40</v>
      </c>
      <c r="F94" s="146">
        <v>8</v>
      </c>
      <c r="G94" s="40">
        <f>IF(F94=0,"",VLOOKUP(F94,'得点テーブル'!$B$6:$H$133,3,0))</f>
        <v>40</v>
      </c>
      <c r="H94" s="60"/>
      <c r="I94" s="76">
        <f>IF(H94=0,"",VLOOKUP(H94,'得点テーブル'!$B$6:$H$133,4,0))</f>
      </c>
      <c r="J94" s="41"/>
      <c r="K94" s="49">
        <f>IF(J94=0,"",VLOOKUP(J94,'得点テーブル'!$B$6:$H$133,5,0))</f>
      </c>
      <c r="L94" s="136"/>
      <c r="M94" s="49">
        <f>IF(L94=0,"",VLOOKUP(L94,'得点テーブル'!$B$6:$H$133,6,0))</f>
      </c>
      <c r="N94" s="59"/>
      <c r="O94" s="49">
        <f>IF(N94=0,"",VLOOKUP(N94,'得点テーブル'!$B$6:$H$133,7,0))</f>
      </c>
    </row>
    <row r="95" spans="1:15" ht="15" customHeight="1">
      <c r="A95" s="79">
        <f t="shared" si="3"/>
        <v>40</v>
      </c>
      <c r="B95" s="79" t="str">
        <f t="shared" si="4"/>
        <v>T</v>
      </c>
      <c r="C95" s="50" t="s">
        <v>562</v>
      </c>
      <c r="D95" s="40" t="s">
        <v>288</v>
      </c>
      <c r="E95" s="79">
        <f t="shared" si="5"/>
        <v>40</v>
      </c>
      <c r="F95" s="146"/>
      <c r="G95" s="40">
        <f>IF(F95=0,"",VLOOKUP(F95,'得点テーブル'!$B$6:$H$133,3,0))</f>
      </c>
      <c r="H95" s="60">
        <v>8</v>
      </c>
      <c r="I95" s="76">
        <f>IF(H95=0,"",VLOOKUP(H95,'得点テーブル'!$B$6:$H$133,4,0))</f>
        <v>40</v>
      </c>
      <c r="J95" s="41"/>
      <c r="K95" s="49">
        <f>IF(J95=0,"",VLOOKUP(J95,'得点テーブル'!$B$6:$H$133,5,0))</f>
      </c>
      <c r="L95" s="136"/>
      <c r="M95" s="49">
        <f>IF(L95=0,"",VLOOKUP(L95,'得点テーブル'!$B$6:$H$133,6,0))</f>
      </c>
      <c r="N95" s="59"/>
      <c r="O95" s="49">
        <f>IF(N95=0,"",VLOOKUP(N95,'得点テーブル'!$B$6:$H$133,7,0))</f>
      </c>
    </row>
    <row r="96" spans="1:15" ht="15" customHeight="1">
      <c r="A96" s="79">
        <f t="shared" si="3"/>
        <v>40</v>
      </c>
      <c r="B96" s="79" t="str">
        <f t="shared" si="4"/>
        <v>T</v>
      </c>
      <c r="C96" s="50" t="s">
        <v>354</v>
      </c>
      <c r="D96" s="40" t="s">
        <v>288</v>
      </c>
      <c r="E96" s="79">
        <f t="shared" si="5"/>
        <v>40</v>
      </c>
      <c r="F96" s="146"/>
      <c r="G96" s="40">
        <f>IF(F96=0,"",VLOOKUP(F96,'得点テーブル'!$B$6:$H$133,3,0))</f>
      </c>
      <c r="H96" s="60">
        <v>8</v>
      </c>
      <c r="I96" s="76">
        <f>IF(H96=0,"",VLOOKUP(H96,'得点テーブル'!$B$6:$H$133,4,0))</f>
        <v>40</v>
      </c>
      <c r="J96" s="41"/>
      <c r="K96" s="49">
        <f>IF(J96=0,"",VLOOKUP(J96,'得点テーブル'!$B$6:$H$133,5,0))</f>
      </c>
      <c r="L96" s="136"/>
      <c r="M96" s="49">
        <f>IF(L96=0,"",VLOOKUP(L96,'得点テーブル'!$B$6:$H$133,6,0))</f>
      </c>
      <c r="N96" s="59"/>
      <c r="O96" s="49">
        <f>IF(N96=0,"",VLOOKUP(N96,'得点テーブル'!$B$6:$H$133,7,0))</f>
      </c>
    </row>
    <row r="97" spans="1:15" ht="15" customHeight="1">
      <c r="A97" s="79">
        <f t="shared" si="3"/>
        <v>43</v>
      </c>
      <c r="B97" s="79">
        <f>IF(E97=0,"",IF(A97=A95,"T",""))</f>
      </c>
      <c r="C97" s="50" t="s">
        <v>563</v>
      </c>
      <c r="D97" s="40" t="s">
        <v>564</v>
      </c>
      <c r="E97" s="79">
        <f t="shared" si="5"/>
        <v>30</v>
      </c>
      <c r="F97" s="146"/>
      <c r="G97" s="40">
        <f>IF(F97=0,"",VLOOKUP(F97,'得点テーブル'!$B$6:$H$133,3,0))</f>
      </c>
      <c r="H97" s="60"/>
      <c r="I97" s="76">
        <f>IF(H97=0,"",VLOOKUP(H97,'得点テーブル'!$B$6:$H$133,4,0))</f>
      </c>
      <c r="J97" s="41"/>
      <c r="K97" s="49">
        <f>IF(J97=0,"",VLOOKUP(J97,'得点テーブル'!$B$6:$H$133,5,0))</f>
      </c>
      <c r="L97" s="59"/>
      <c r="M97" s="49">
        <f>IF(L97=0,"",VLOOKUP(L97,'得点テーブル'!$B$6:$H$133,6,0))</f>
      </c>
      <c r="N97" s="59">
        <v>16</v>
      </c>
      <c r="O97" s="49">
        <f>IF(N97=0,"",VLOOKUP(N97,'得点テーブル'!$B$6:$H$133,7,0))</f>
        <v>30</v>
      </c>
    </row>
    <row r="98" spans="1:15" ht="15" customHeight="1">
      <c r="A98" s="79">
        <f t="shared" si="3"/>
        <v>43</v>
      </c>
      <c r="B98" s="79" t="str">
        <f t="shared" si="4"/>
        <v>T</v>
      </c>
      <c r="C98" s="50" t="s">
        <v>565</v>
      </c>
      <c r="D98" s="40" t="s">
        <v>564</v>
      </c>
      <c r="E98" s="79">
        <f t="shared" si="5"/>
        <v>30</v>
      </c>
      <c r="F98" s="236"/>
      <c r="G98" s="40">
        <f>IF(F98=0,"",VLOOKUP(F98,'得点テーブル'!$B$6:$H$133,3,0))</f>
      </c>
      <c r="H98" s="60"/>
      <c r="I98" s="76">
        <f>IF(H98=0,"",VLOOKUP(H98,'得点テーブル'!$B$6:$H$133,4,0))</f>
      </c>
      <c r="J98" s="41"/>
      <c r="K98" s="49">
        <f>IF(J98=0,"",VLOOKUP(J98,'得点テーブル'!$B$6:$H$133,5,0))</f>
      </c>
      <c r="L98" s="136"/>
      <c r="M98" s="49">
        <f>IF(L98=0,"",VLOOKUP(L98,'得点テーブル'!$B$6:$H$133,6,0))</f>
      </c>
      <c r="N98" s="59">
        <v>16</v>
      </c>
      <c r="O98" s="49">
        <f>IF(N98=0,"",VLOOKUP(N98,'得点テーブル'!$B$6:$H$133,7,0))</f>
        <v>30</v>
      </c>
    </row>
    <row r="99" spans="1:15" ht="15" customHeight="1">
      <c r="A99" s="79">
        <f t="shared" si="3"/>
        <v>43</v>
      </c>
      <c r="B99" s="79" t="str">
        <f t="shared" si="4"/>
        <v>T</v>
      </c>
      <c r="C99" s="225" t="s">
        <v>566</v>
      </c>
      <c r="D99" s="226" t="s">
        <v>42</v>
      </c>
      <c r="E99" s="79">
        <f t="shared" si="5"/>
        <v>30</v>
      </c>
      <c r="F99" s="146"/>
      <c r="G99" s="40">
        <f>IF(F99=0,"",VLOOKUP(F99,'得点テーブル'!$B$6:$H$133,3,0))</f>
      </c>
      <c r="H99" s="60"/>
      <c r="I99" s="76">
        <f>IF(H99=0,"",VLOOKUP(H99,'得点テーブル'!$B$6:$H$133,4,0))</f>
      </c>
      <c r="J99" s="41"/>
      <c r="K99" s="49">
        <f>IF(J99=0,"",VLOOKUP(J99,'得点テーブル'!$B$6:$H$133,5,0))</f>
      </c>
      <c r="L99" s="59"/>
      <c r="M99" s="49">
        <f>IF(L99=0,"",VLOOKUP(L99,'得点テーブル'!$B$6:$H$133,6,0))</f>
      </c>
      <c r="N99" s="59">
        <v>16</v>
      </c>
      <c r="O99" s="49">
        <f>IF(N99=0,"",VLOOKUP(N99,'得点テーブル'!$B$6:$H$133,7,0))</f>
        <v>30</v>
      </c>
    </row>
    <row r="100" spans="1:15" ht="15" customHeight="1">
      <c r="A100" s="79">
        <f t="shared" si="3"/>
        <v>46</v>
      </c>
      <c r="B100" s="79">
        <f>IF(E100=0,"",IF(A100=A97,"T",""))</f>
      </c>
      <c r="C100" s="50" t="s">
        <v>567</v>
      </c>
      <c r="D100" s="40" t="s">
        <v>145</v>
      </c>
      <c r="E100" s="79">
        <f t="shared" si="5"/>
        <v>25</v>
      </c>
      <c r="F100" s="146"/>
      <c r="G100" s="40">
        <f>IF(F100=0,"",VLOOKUP(F100,'得点テーブル'!$B$6:$H$133,3,0))</f>
      </c>
      <c r="H100" s="60">
        <v>16</v>
      </c>
      <c r="I100" s="76">
        <f>IF(H100=0,"",VLOOKUP(H100,'得点テーブル'!$B$6:$H$133,4,0))</f>
        <v>25</v>
      </c>
      <c r="J100" s="41"/>
      <c r="K100" s="49">
        <f>IF(J100=0,"",VLOOKUP(J100,'得点テーブル'!$B$6:$H$133,5,0))</f>
      </c>
      <c r="L100" s="136"/>
      <c r="M100" s="49">
        <f>IF(L100=0,"",VLOOKUP(L100,'得点テーブル'!$B$6:$H$133,6,0))</f>
      </c>
      <c r="N100" s="59"/>
      <c r="O100" s="49">
        <f>IF(N100=0,"",VLOOKUP(N100,'得点テーブル'!$B$6:$H$133,7,0))</f>
      </c>
    </row>
    <row r="101" spans="1:15" ht="15" customHeight="1">
      <c r="A101" s="79">
        <f t="shared" si="3"/>
      </c>
      <c r="B101" s="79">
        <f>IF(E101=0,"",IF(A101=A94,"T",""))</f>
      </c>
      <c r="C101" s="50"/>
      <c r="D101" s="40"/>
      <c r="E101" s="79"/>
      <c r="F101" s="146"/>
      <c r="G101" s="40">
        <f>IF(F101=0,"",VLOOKUP(F101,'得点テーブル'!$B$6:$H$133,3,0))</f>
      </c>
      <c r="H101" s="60"/>
      <c r="I101" s="76">
        <f>IF(H101=0,"",VLOOKUP(H101,'得点テーブル'!$B$6:$H$133,4,0))</f>
      </c>
      <c r="J101" s="41"/>
      <c r="K101" s="40" t="s">
        <v>534</v>
      </c>
      <c r="L101" s="59"/>
      <c r="M101" s="40" t="s">
        <v>534</v>
      </c>
      <c r="N101" s="59"/>
      <c r="O101" s="40" t="s">
        <v>534</v>
      </c>
    </row>
    <row r="102" spans="1:15" ht="6.75" customHeight="1">
      <c r="A102" s="329"/>
      <c r="B102" s="341"/>
      <c r="C102" s="329"/>
      <c r="D102" s="329"/>
      <c r="E102" s="329"/>
      <c r="F102" s="330"/>
      <c r="G102" s="330"/>
      <c r="H102" s="330"/>
      <c r="I102" s="329"/>
      <c r="J102" s="330"/>
      <c r="K102" s="329"/>
      <c r="L102" s="330"/>
      <c r="M102" s="329"/>
      <c r="N102" s="330"/>
      <c r="O102" s="329"/>
    </row>
    <row r="103" spans="1:15" s="62" customFormat="1" ht="14.25" customHeight="1">
      <c r="A103" s="98"/>
      <c r="B103" s="308"/>
      <c r="C103" s="98"/>
      <c r="D103" s="98"/>
      <c r="E103" s="98"/>
      <c r="F103" s="123"/>
      <c r="G103" s="123"/>
      <c r="H103" s="123"/>
      <c r="I103" s="98"/>
      <c r="J103" s="123"/>
      <c r="K103" s="98"/>
      <c r="L103" s="123"/>
      <c r="M103" s="98"/>
      <c r="N103" s="123"/>
      <c r="O103" s="98"/>
    </row>
    <row r="104" spans="1:15" s="62" customFormat="1" ht="14.25" customHeight="1">
      <c r="A104" s="98"/>
      <c r="B104" s="308"/>
      <c r="C104" s="98"/>
      <c r="D104" s="98"/>
      <c r="E104" s="98"/>
      <c r="F104" s="123"/>
      <c r="G104" s="123"/>
      <c r="H104" s="123"/>
      <c r="I104" s="98"/>
      <c r="J104" s="123"/>
      <c r="K104" s="98"/>
      <c r="L104" s="123"/>
      <c r="M104" s="98"/>
      <c r="N104" s="123"/>
      <c r="O104" s="98"/>
    </row>
    <row r="105" spans="1:14" ht="19.5" customHeight="1">
      <c r="A105" s="62" t="s">
        <v>0</v>
      </c>
      <c r="F105" s="62" t="s">
        <v>568</v>
      </c>
      <c r="K105" s="274" t="str">
        <f>K1</f>
        <v>2003/3/31現在</v>
      </c>
      <c r="L105" s="275"/>
      <c r="M105" s="275"/>
      <c r="N105" s="275"/>
    </row>
    <row r="106" ht="4.5" customHeight="1"/>
    <row r="107" spans="1:15" s="307" customFormat="1" ht="13.5">
      <c r="A107" s="507" t="s">
        <v>2</v>
      </c>
      <c r="B107" s="508"/>
      <c r="C107" s="511" t="s">
        <v>3</v>
      </c>
      <c r="D107" s="513" t="s">
        <v>4</v>
      </c>
      <c r="E107" s="373" t="s">
        <v>5</v>
      </c>
      <c r="F107" s="515"/>
      <c r="G107" s="516"/>
      <c r="H107" s="515"/>
      <c r="I107" s="516"/>
      <c r="J107" s="389" t="s">
        <v>9</v>
      </c>
      <c r="K107" s="389"/>
      <c r="L107" s="389" t="s">
        <v>10</v>
      </c>
      <c r="M107" s="389"/>
      <c r="N107" s="531" t="s">
        <v>11</v>
      </c>
      <c r="O107" s="532"/>
    </row>
    <row r="108" spans="1:15" s="379" customFormat="1" ht="13.5">
      <c r="A108" s="509"/>
      <c r="B108" s="510"/>
      <c r="C108" s="512"/>
      <c r="D108" s="514"/>
      <c r="E108" s="386" t="s">
        <v>12</v>
      </c>
      <c r="F108" s="377" t="s">
        <v>13</v>
      </c>
      <c r="G108" s="378" t="s">
        <v>5</v>
      </c>
      <c r="H108" s="377" t="s">
        <v>13</v>
      </c>
      <c r="I108" s="378" t="s">
        <v>5</v>
      </c>
      <c r="J108" s="377" t="s">
        <v>13</v>
      </c>
      <c r="K108" s="378" t="s">
        <v>5</v>
      </c>
      <c r="L108" s="377" t="s">
        <v>13</v>
      </c>
      <c r="M108" s="378" t="s">
        <v>5</v>
      </c>
      <c r="N108" s="377" t="s">
        <v>13</v>
      </c>
      <c r="O108" s="378" t="s">
        <v>5</v>
      </c>
    </row>
    <row r="109" spans="1:15" s="38" customFormat="1" ht="6.75" customHeight="1">
      <c r="A109" s="320"/>
      <c r="B109" s="320"/>
      <c r="C109" s="321"/>
      <c r="D109" s="322"/>
      <c r="E109" s="319"/>
      <c r="F109" s="323"/>
      <c r="G109" s="324"/>
      <c r="H109" s="325"/>
      <c r="I109" s="326"/>
      <c r="J109" s="323"/>
      <c r="K109" s="324"/>
      <c r="L109" s="325"/>
      <c r="M109" s="326"/>
      <c r="N109" s="323"/>
      <c r="O109" s="324"/>
    </row>
    <row r="110" spans="1:15" ht="15.75" customHeight="1">
      <c r="A110" s="80">
        <f aca="true" t="shared" si="6" ref="A110:A121">IF(E110=0,"",RANK(E110,$E$110:$E$122))</f>
        <v>1</v>
      </c>
      <c r="B110" s="81">
        <f>IF(E110=0,"",IF(A110=A109,"T",""))</f>
      </c>
      <c r="C110" s="147" t="s">
        <v>569</v>
      </c>
      <c r="D110" s="148" t="s">
        <v>42</v>
      </c>
      <c r="E110" s="224">
        <f>IF(F110="",0,G110)+IF(H110="",0,I110)+IF(J110="",0,K110)+IF(L110="",0,M110)+IF(N110="",0,O110)</f>
        <v>180</v>
      </c>
      <c r="F110" s="149"/>
      <c r="G110" s="150"/>
      <c r="H110" s="151"/>
      <c r="I110" s="76">
        <f>IF(H110=0,"",VLOOKUP(H110,'得点テーブル'!$B$6:$H$133,3,0))</f>
      </c>
      <c r="J110" s="149"/>
      <c r="K110" s="76">
        <f>IF(J110=0,"",VLOOKUP(J110,'得点テーブル'!$B$6:$H$133,5,0))</f>
      </c>
      <c r="L110" s="151">
        <v>1</v>
      </c>
      <c r="M110" s="76">
        <f>IF(L110=0,"",VLOOKUP(L110,'得点テーブル'!$B$6:$H$133,6,0))</f>
        <v>150</v>
      </c>
      <c r="N110" s="149">
        <v>16</v>
      </c>
      <c r="O110" s="76">
        <f>IF(N110=0,"",VLOOKUP(N110,'得点テーブル'!$B$6:$H$133,7,0))</f>
        <v>30</v>
      </c>
    </row>
    <row r="111" spans="1:15" ht="15.75" customHeight="1">
      <c r="A111" s="80">
        <f t="shared" si="6"/>
        <v>1</v>
      </c>
      <c r="B111" s="81" t="str">
        <f aca="true" t="shared" si="7" ref="B111:B121">IF(E111=0,"",IF(A111=A110,"T",""))</f>
        <v>T</v>
      </c>
      <c r="C111" s="153" t="s">
        <v>356</v>
      </c>
      <c r="D111" s="154" t="s">
        <v>143</v>
      </c>
      <c r="E111" s="224">
        <f aca="true" t="shared" si="8" ref="E111:E121">IF(F111="",0,G111)+IF(H111="",0,I111)+IF(J111="",0,K111)+IF(L111="",0,M111)+IF(N111="",0,O111)</f>
        <v>180</v>
      </c>
      <c r="F111" s="149"/>
      <c r="G111" s="150"/>
      <c r="H111" s="151"/>
      <c r="I111" s="76">
        <f>IF(H111=0,"",VLOOKUP(H111,'得点テーブル'!$B$6:$H$133,3,0))</f>
      </c>
      <c r="J111" s="149"/>
      <c r="K111" s="76">
        <f>IF(J111=0,"",VLOOKUP(J111,'得点テーブル'!$B$6:$H$133,5,0))</f>
      </c>
      <c r="L111" s="151">
        <v>1</v>
      </c>
      <c r="M111" s="76">
        <f>IF(L111=0,"",VLOOKUP(L111,'得点テーブル'!$B$6:$H$133,6,0))</f>
        <v>150</v>
      </c>
      <c r="N111" s="149">
        <v>16</v>
      </c>
      <c r="O111" s="76">
        <f>IF(N111=0,"",VLOOKUP(N111,'得点テーブル'!$B$6:$H$133,7,0))</f>
        <v>30</v>
      </c>
    </row>
    <row r="112" spans="1:15" ht="15.75" customHeight="1">
      <c r="A112" s="80">
        <f t="shared" si="6"/>
        <v>3</v>
      </c>
      <c r="B112" s="81">
        <f t="shared" si="7"/>
      </c>
      <c r="C112" s="155" t="s">
        <v>570</v>
      </c>
      <c r="D112" s="152" t="s">
        <v>571</v>
      </c>
      <c r="E112" s="224">
        <f t="shared" si="8"/>
        <v>150</v>
      </c>
      <c r="F112" s="149"/>
      <c r="G112" s="150"/>
      <c r="H112" s="151"/>
      <c r="I112" s="76">
        <f>IF(H112=0,"",VLOOKUP(H112,'得点テーブル'!$B$6:$H$133,3,0))</f>
      </c>
      <c r="J112" s="149"/>
      <c r="K112" s="76">
        <f>IF(J112=0,"",VLOOKUP(J112,'得点テーブル'!$B$6:$H$133,5,0))</f>
      </c>
      <c r="L112" s="151">
        <v>2</v>
      </c>
      <c r="M112" s="76">
        <f>IF(L112=0,"",VLOOKUP(L112,'得点テーブル'!$B$6:$H$133,6,0))</f>
        <v>100</v>
      </c>
      <c r="N112" s="149">
        <v>8</v>
      </c>
      <c r="O112" s="76">
        <f>IF(N112=0,"",VLOOKUP(N112,'得点テーブル'!$B$6:$H$133,7,0))</f>
        <v>50</v>
      </c>
    </row>
    <row r="113" spans="1:15" ht="15.75" customHeight="1">
      <c r="A113" s="80">
        <f t="shared" si="6"/>
        <v>4</v>
      </c>
      <c r="B113" s="81">
        <f t="shared" si="7"/>
      </c>
      <c r="C113" s="155" t="s">
        <v>360</v>
      </c>
      <c r="D113" s="154" t="s">
        <v>344</v>
      </c>
      <c r="E113" s="224">
        <f t="shared" si="8"/>
        <v>110</v>
      </c>
      <c r="F113" s="149"/>
      <c r="G113" s="150"/>
      <c r="H113" s="151"/>
      <c r="I113" s="76">
        <f>IF(H113=0,"",VLOOKUP(H113,'得点テーブル'!$B$6:$H$133,3,0))</f>
      </c>
      <c r="J113" s="149"/>
      <c r="K113" s="76">
        <f>IF(J113=0,"",VLOOKUP(J113,'得点テーブル'!$B$6:$H$133,5,0))</f>
      </c>
      <c r="L113" s="151">
        <v>3</v>
      </c>
      <c r="M113" s="76">
        <f>IF(L113=0,"",VLOOKUP(L113,'得点テーブル'!$B$6:$H$133,6,0))</f>
        <v>80</v>
      </c>
      <c r="N113" s="149">
        <v>16</v>
      </c>
      <c r="O113" s="76">
        <f>IF(N113=0,"",VLOOKUP(N113,'得点テーブル'!$B$6:$H$133,7,0))</f>
        <v>30</v>
      </c>
    </row>
    <row r="114" spans="1:15" ht="15.75" customHeight="1">
      <c r="A114" s="80">
        <f t="shared" si="6"/>
        <v>4</v>
      </c>
      <c r="B114" s="81" t="str">
        <f t="shared" si="7"/>
        <v>T</v>
      </c>
      <c r="C114" s="155" t="s">
        <v>336</v>
      </c>
      <c r="D114" s="152" t="s">
        <v>357</v>
      </c>
      <c r="E114" s="224">
        <f t="shared" si="8"/>
        <v>110</v>
      </c>
      <c r="F114" s="149"/>
      <c r="G114" s="150"/>
      <c r="H114" s="151"/>
      <c r="I114" s="76">
        <f>IF(H114=0,"",VLOOKUP(H114,'得点テーブル'!$B$6:$H$133,3,0))</f>
      </c>
      <c r="J114" s="149"/>
      <c r="K114" s="76">
        <f>IF(J114=0,"",VLOOKUP(J114,'得点テーブル'!$B$6:$H$133,5,0))</f>
      </c>
      <c r="L114" s="151">
        <v>3</v>
      </c>
      <c r="M114" s="76">
        <f>IF(L114=0,"",VLOOKUP(L114,'得点テーブル'!$B$6:$H$133,6,0))</f>
        <v>80</v>
      </c>
      <c r="N114" s="149">
        <v>16</v>
      </c>
      <c r="O114" s="76">
        <f>IF(N114=0,"",VLOOKUP(N114,'得点テーブル'!$B$6:$H$133,7,0))</f>
        <v>30</v>
      </c>
    </row>
    <row r="115" spans="1:15" ht="15.75" customHeight="1">
      <c r="A115" s="80">
        <f t="shared" si="6"/>
        <v>6</v>
      </c>
      <c r="B115" s="81">
        <f t="shared" si="7"/>
      </c>
      <c r="C115" s="155" t="s">
        <v>572</v>
      </c>
      <c r="D115" s="152" t="s">
        <v>573</v>
      </c>
      <c r="E115" s="224">
        <f t="shared" si="8"/>
        <v>100</v>
      </c>
      <c r="F115" s="149"/>
      <c r="G115" s="150"/>
      <c r="H115" s="151"/>
      <c r="I115" s="76">
        <f>IF(H115=0,"",VLOOKUP(H115,'得点テーブル'!$B$6:$H$133,3,0))</f>
      </c>
      <c r="J115" s="149"/>
      <c r="K115" s="76">
        <f>IF(J115=0,"",VLOOKUP(J115,'得点テーブル'!$B$6:$H$133,5,0))</f>
      </c>
      <c r="L115" s="151">
        <v>2</v>
      </c>
      <c r="M115" s="76">
        <f>IF(L115=0,"",VLOOKUP(L115,'得点テーブル'!$B$6:$H$133,6,0))</f>
        <v>100</v>
      </c>
      <c r="N115" s="149"/>
      <c r="O115" s="76">
        <f>IF(N115=0,"",VLOOKUP(N115,'得点テーブル'!$B$6:$H$133,7,0))</f>
      </c>
    </row>
    <row r="116" spans="1:15" ht="15.75" customHeight="1">
      <c r="A116" s="80">
        <f t="shared" si="6"/>
        <v>7</v>
      </c>
      <c r="B116" s="81">
        <f t="shared" si="7"/>
      </c>
      <c r="C116" s="155" t="s">
        <v>574</v>
      </c>
      <c r="D116" s="93" t="s">
        <v>31</v>
      </c>
      <c r="E116" s="224">
        <f t="shared" si="8"/>
        <v>90</v>
      </c>
      <c r="F116" s="149"/>
      <c r="G116" s="150"/>
      <c r="H116" s="151"/>
      <c r="I116" s="76">
        <f>IF(H116=0,"",VLOOKUP(H116,'得点テーブル'!$B$6:$H$133,3,0))</f>
      </c>
      <c r="J116" s="149"/>
      <c r="K116" s="76">
        <f>IF(J116=0,"",VLOOKUP(J116,'得点テーブル'!$B$6:$H$133,5,0))</f>
      </c>
      <c r="L116" s="151"/>
      <c r="M116" s="76">
        <f>IF(L116=0,"",VLOOKUP(L116,'得点テーブル'!$B$6:$H$133,6,0))</f>
      </c>
      <c r="N116" s="149">
        <v>4</v>
      </c>
      <c r="O116" s="76">
        <f>IF(N116=0,"",VLOOKUP(N116,'得点テーブル'!$B$6:$H$133,7,0))</f>
        <v>90</v>
      </c>
    </row>
    <row r="117" spans="1:15" ht="15.75" customHeight="1">
      <c r="A117" s="80">
        <f t="shared" si="6"/>
        <v>7</v>
      </c>
      <c r="B117" s="81" t="str">
        <f t="shared" si="7"/>
        <v>T</v>
      </c>
      <c r="C117" s="155" t="s">
        <v>363</v>
      </c>
      <c r="D117" s="152" t="s">
        <v>31</v>
      </c>
      <c r="E117" s="224">
        <f t="shared" si="8"/>
        <v>90</v>
      </c>
      <c r="F117" s="149"/>
      <c r="G117" s="150"/>
      <c r="H117" s="151"/>
      <c r="I117" s="76">
        <f>IF(H117=0,"",VLOOKUP(H117,'得点テーブル'!$B$6:$H$133,3,0))</f>
      </c>
      <c r="J117" s="149"/>
      <c r="K117" s="76">
        <f>IF(J117=0,"",VLOOKUP(J117,'得点テーブル'!$B$6:$H$133,5,0))</f>
      </c>
      <c r="L117" s="151"/>
      <c r="M117" s="76">
        <f>IF(L117=0,"",VLOOKUP(L117,'得点テーブル'!$B$6:$H$133,6,0))</f>
      </c>
      <c r="N117" s="149">
        <v>4</v>
      </c>
      <c r="O117" s="76">
        <f>IF(N117=0,"",VLOOKUP(N117,'得点テーブル'!$B$6:$H$133,7,0))</f>
        <v>90</v>
      </c>
    </row>
    <row r="118" spans="1:15" ht="15.75" customHeight="1">
      <c r="A118" s="80">
        <f t="shared" si="6"/>
        <v>7</v>
      </c>
      <c r="B118" s="81" t="str">
        <f t="shared" si="7"/>
        <v>T</v>
      </c>
      <c r="C118" s="155" t="s">
        <v>575</v>
      </c>
      <c r="D118" s="152" t="s">
        <v>359</v>
      </c>
      <c r="E118" s="224">
        <f t="shared" si="8"/>
        <v>90</v>
      </c>
      <c r="F118" s="149"/>
      <c r="G118" s="150"/>
      <c r="H118" s="151"/>
      <c r="I118" s="76">
        <f>IF(H118=0,"",VLOOKUP(H118,'得点テーブル'!$B$6:$H$133,3,0))</f>
      </c>
      <c r="J118" s="149"/>
      <c r="K118" s="76">
        <f>IF(J118=0,"",VLOOKUP(J118,'得点テーブル'!$B$6:$H$133,5,0))</f>
      </c>
      <c r="L118" s="151"/>
      <c r="M118" s="76">
        <f>IF(L118=0,"",VLOOKUP(L118,'得点テーブル'!$B$6:$H$133,6,0))</f>
      </c>
      <c r="N118" s="149">
        <v>4</v>
      </c>
      <c r="O118" s="76">
        <f>IF(N118=0,"",VLOOKUP(N118,'得点テーブル'!$B$6:$H$133,7,0))</f>
        <v>90</v>
      </c>
    </row>
    <row r="119" spans="1:15" ht="15.75" customHeight="1">
      <c r="A119" s="80">
        <f t="shared" si="6"/>
        <v>7</v>
      </c>
      <c r="B119" s="81" t="str">
        <f t="shared" si="7"/>
        <v>T</v>
      </c>
      <c r="C119" s="155" t="s">
        <v>364</v>
      </c>
      <c r="D119" s="152" t="s">
        <v>359</v>
      </c>
      <c r="E119" s="224">
        <f t="shared" si="8"/>
        <v>90</v>
      </c>
      <c r="F119" s="149"/>
      <c r="G119" s="150"/>
      <c r="H119" s="151"/>
      <c r="I119" s="76">
        <f>IF(H119=0,"",VLOOKUP(H119,'得点テーブル'!$B$6:$H$133,3,0))</f>
      </c>
      <c r="J119" s="149"/>
      <c r="K119" s="76">
        <f>IF(J119=0,"",VLOOKUP(J119,'得点テーブル'!$B$6:$H$133,5,0))</f>
      </c>
      <c r="L119" s="151"/>
      <c r="M119" s="76">
        <f>IF(L119=0,"",VLOOKUP(L119,'得点テーブル'!$B$6:$H$133,6,0))</f>
      </c>
      <c r="N119" s="149">
        <v>4</v>
      </c>
      <c r="O119" s="76">
        <f>IF(N119=0,"",VLOOKUP(N119,'得点テーブル'!$B$6:$H$133,7,0))</f>
        <v>90</v>
      </c>
    </row>
    <row r="120" spans="1:15" ht="15.75" customHeight="1">
      <c r="A120" s="80">
        <f t="shared" si="6"/>
        <v>11</v>
      </c>
      <c r="B120" s="81">
        <f t="shared" si="7"/>
      </c>
      <c r="C120" s="299" t="s">
        <v>405</v>
      </c>
      <c r="D120" s="152" t="s">
        <v>359</v>
      </c>
      <c r="E120" s="224">
        <f t="shared" si="8"/>
        <v>50</v>
      </c>
      <c r="F120" s="149"/>
      <c r="G120" s="150"/>
      <c r="H120" s="151"/>
      <c r="I120" s="76">
        <f>IF(H120=0,"",VLOOKUP(H120,'得点テーブル'!$B$6:$H$133,3,0))</f>
      </c>
      <c r="J120" s="149"/>
      <c r="K120" s="76">
        <f>IF(J120=0,"",VLOOKUP(J120,'得点テーブル'!$B$6:$H$133,5,0))</f>
      </c>
      <c r="L120" s="151"/>
      <c r="M120" s="76">
        <f>IF(L120=0,"",VLOOKUP(L120,'得点テーブル'!$B$6:$H$133,6,0))</f>
      </c>
      <c r="N120" s="149">
        <v>8</v>
      </c>
      <c r="O120" s="76">
        <f>IF(N120=0,"",VLOOKUP(N120,'得点テーブル'!$B$6:$H$133,7,0))</f>
        <v>50</v>
      </c>
    </row>
    <row r="121" spans="1:15" ht="15.75" customHeight="1">
      <c r="A121" s="80">
        <f t="shared" si="6"/>
      </c>
      <c r="B121" s="81">
        <f t="shared" si="7"/>
      </c>
      <c r="C121" s="149"/>
      <c r="D121" s="152"/>
      <c r="E121" s="224">
        <f t="shared" si="8"/>
        <v>0</v>
      </c>
      <c r="F121" s="149"/>
      <c r="G121" s="150"/>
      <c r="H121" s="151"/>
      <c r="I121" s="76">
        <f>IF(H121=0,"",VLOOKUP(H121,'得点テーブル'!$B$6:$H$133,3,0))</f>
      </c>
      <c r="J121" s="149"/>
      <c r="K121" s="76">
        <f>IF(J121=0,"",VLOOKUP(J121,'得点テーブル'!$B$6:$H$133,5,0))</f>
      </c>
      <c r="L121" s="151"/>
      <c r="M121" s="76">
        <f>IF(L121=0,"",VLOOKUP(L121,'得点テーブル'!$B$6:$H$133,6,0))</f>
      </c>
      <c r="N121" s="149"/>
      <c r="O121" s="76">
        <f>IF(N121=0,"",VLOOKUP(N121,'得点テーブル'!$B$6:$H$133,7,0))</f>
      </c>
    </row>
    <row r="122" spans="1:15" ht="6.75" customHeight="1">
      <c r="A122" s="329"/>
      <c r="B122" s="341"/>
      <c r="C122" s="329"/>
      <c r="D122" s="329"/>
      <c r="E122" s="329"/>
      <c r="F122" s="330"/>
      <c r="G122" s="329"/>
      <c r="H122" s="330"/>
      <c r="I122" s="329"/>
      <c r="J122" s="330"/>
      <c r="K122" s="330"/>
      <c r="L122" s="330"/>
      <c r="M122" s="329"/>
      <c r="N122" s="330"/>
      <c r="O122" s="329"/>
    </row>
    <row r="123" spans="1:14" ht="19.5" customHeight="1">
      <c r="A123" s="156" t="s">
        <v>0</v>
      </c>
      <c r="B123" s="98"/>
      <c r="F123" s="62" t="s">
        <v>576</v>
      </c>
      <c r="K123" s="274" t="str">
        <f>K1</f>
        <v>2003/3/31現在</v>
      </c>
      <c r="L123" s="275"/>
      <c r="M123" s="275"/>
      <c r="N123" s="275"/>
    </row>
    <row r="124" ht="4.5" customHeight="1"/>
    <row r="125" spans="1:15" s="47" customFormat="1" ht="13.5">
      <c r="A125" s="517" t="s">
        <v>2</v>
      </c>
      <c r="B125" s="518"/>
      <c r="C125" s="521" t="s">
        <v>3</v>
      </c>
      <c r="D125" s="523" t="s">
        <v>4</v>
      </c>
      <c r="E125" s="68" t="s">
        <v>5</v>
      </c>
      <c r="F125" s="527"/>
      <c r="G125" s="528"/>
      <c r="H125" s="527"/>
      <c r="I125" s="528"/>
      <c r="J125" s="527"/>
      <c r="K125" s="528"/>
      <c r="L125" s="527"/>
      <c r="M125" s="528"/>
      <c r="N125" s="529" t="s">
        <v>11</v>
      </c>
      <c r="O125" s="530"/>
    </row>
    <row r="126" spans="1:15" s="38" customFormat="1" ht="13.5">
      <c r="A126" s="519"/>
      <c r="B126" s="520"/>
      <c r="C126" s="522"/>
      <c r="D126" s="524"/>
      <c r="E126" s="143" t="s">
        <v>12</v>
      </c>
      <c r="F126" s="55" t="s">
        <v>13</v>
      </c>
      <c r="G126" s="56" t="s">
        <v>5</v>
      </c>
      <c r="H126" s="55" t="s">
        <v>13</v>
      </c>
      <c r="I126" s="56" t="s">
        <v>5</v>
      </c>
      <c r="J126" s="55" t="s">
        <v>13</v>
      </c>
      <c r="K126" s="56" t="s">
        <v>5</v>
      </c>
      <c r="L126" s="55" t="s">
        <v>13</v>
      </c>
      <c r="M126" s="56" t="s">
        <v>5</v>
      </c>
      <c r="N126" s="55" t="s">
        <v>13</v>
      </c>
      <c r="O126" s="56" t="s">
        <v>5</v>
      </c>
    </row>
    <row r="127" spans="1:15" s="38" customFormat="1" ht="6.75" customHeight="1">
      <c r="A127" s="320"/>
      <c r="B127" s="320"/>
      <c r="C127" s="331"/>
      <c r="D127" s="332"/>
      <c r="E127" s="333"/>
      <c r="F127" s="334"/>
      <c r="G127" s="335"/>
      <c r="H127" s="336"/>
      <c r="I127" s="337"/>
      <c r="J127" s="334"/>
      <c r="K127" s="335"/>
      <c r="L127" s="336"/>
      <c r="M127" s="337"/>
      <c r="N127" s="334"/>
      <c r="O127" s="335"/>
    </row>
    <row r="128" spans="1:15" ht="13.5">
      <c r="A128" s="157">
        <v>1</v>
      </c>
      <c r="B128" s="58" t="s">
        <v>534</v>
      </c>
      <c r="C128" s="124" t="s">
        <v>577</v>
      </c>
      <c r="D128" s="125" t="s">
        <v>571</v>
      </c>
      <c r="E128" s="194">
        <v>50</v>
      </c>
      <c r="F128" s="59"/>
      <c r="G128" s="162"/>
      <c r="H128" s="141"/>
      <c r="I128" s="61"/>
      <c r="J128" s="59"/>
      <c r="K128" s="162"/>
      <c r="L128" s="141"/>
      <c r="M128" s="61"/>
      <c r="N128" s="59">
        <v>8</v>
      </c>
      <c r="O128" s="76">
        <f>IF(N128=0,"",VLOOKUP(N128,'得点テーブル'!$B$6:$H$133,7,0))</f>
        <v>50</v>
      </c>
    </row>
    <row r="129" spans="1:15" ht="13.5">
      <c r="A129" s="140">
        <v>1</v>
      </c>
      <c r="B129" s="63" t="s">
        <v>578</v>
      </c>
      <c r="C129" s="98" t="s">
        <v>579</v>
      </c>
      <c r="D129" s="49" t="s">
        <v>571</v>
      </c>
      <c r="E129" s="79">
        <v>50</v>
      </c>
      <c r="F129" s="59"/>
      <c r="G129" s="162"/>
      <c r="H129" s="141"/>
      <c r="I129" s="61"/>
      <c r="J129" s="59"/>
      <c r="K129" s="162"/>
      <c r="L129" s="141"/>
      <c r="M129" s="61"/>
      <c r="N129" s="59">
        <v>8</v>
      </c>
      <c r="O129" s="76">
        <f>IF(N129=0,"",VLOOKUP(N129,'得点テーブル'!$B$6:$H$133,7,0))</f>
        <v>50</v>
      </c>
    </row>
    <row r="130" spans="1:15" ht="13.5">
      <c r="A130" s="140"/>
      <c r="B130" s="63" t="s">
        <v>534</v>
      </c>
      <c r="C130" s="39"/>
      <c r="D130" s="40"/>
      <c r="E130" s="79" t="s">
        <v>580</v>
      </c>
      <c r="F130" s="158"/>
      <c r="G130" s="159"/>
      <c r="H130" s="160"/>
      <c r="I130" s="161"/>
      <c r="J130" s="158"/>
      <c r="K130" s="159"/>
      <c r="L130" s="160"/>
      <c r="M130" s="161"/>
      <c r="N130" s="136"/>
      <c r="O130" s="76">
        <f>IF(N130=0,"",VLOOKUP(N130,'得点テーブル'!$B$6:$H$133,7,0))</f>
      </c>
    </row>
    <row r="131" spans="1:15" ht="13.5">
      <c r="A131" s="140" t="s">
        <v>534</v>
      </c>
      <c r="B131" s="63" t="s">
        <v>534</v>
      </c>
      <c r="C131" s="39"/>
      <c r="D131" s="40"/>
      <c r="E131" s="79"/>
      <c r="F131" s="59"/>
      <c r="G131" s="162"/>
      <c r="H131" s="141"/>
      <c r="I131" s="61"/>
      <c r="J131" s="59"/>
      <c r="K131" s="162"/>
      <c r="L131" s="141"/>
      <c r="M131" s="61"/>
      <c r="N131" s="59"/>
      <c r="O131" s="40" t="s">
        <v>534</v>
      </c>
    </row>
    <row r="132" spans="1:15" ht="6.75" customHeight="1">
      <c r="A132" s="329"/>
      <c r="B132" s="329"/>
      <c r="C132" s="329"/>
      <c r="D132" s="329"/>
      <c r="E132" s="329"/>
      <c r="F132" s="330"/>
      <c r="G132" s="329"/>
      <c r="H132" s="330"/>
      <c r="I132" s="329"/>
      <c r="J132" s="330"/>
      <c r="K132" s="329"/>
      <c r="L132" s="330"/>
      <c r="M132" s="329"/>
      <c r="N132" s="330"/>
      <c r="O132" s="329"/>
    </row>
    <row r="133" spans="1:14" ht="19.5" customHeight="1">
      <c r="A133" s="62" t="s">
        <v>0</v>
      </c>
      <c r="F133" s="62" t="s">
        <v>581</v>
      </c>
      <c r="K133" s="274" t="str">
        <f>K1</f>
        <v>2003/3/31現在</v>
      </c>
      <c r="L133" s="275"/>
      <c r="M133" s="275"/>
      <c r="N133" s="275"/>
    </row>
    <row r="134" ht="3.75" customHeight="1"/>
    <row r="135" spans="1:15" s="47" customFormat="1" ht="13.5">
      <c r="A135" s="517" t="s">
        <v>2</v>
      </c>
      <c r="B135" s="518"/>
      <c r="C135" s="521" t="s">
        <v>3</v>
      </c>
      <c r="D135" s="523" t="s">
        <v>4</v>
      </c>
      <c r="E135" s="68" t="s">
        <v>5</v>
      </c>
      <c r="F135" s="527"/>
      <c r="G135" s="528"/>
      <c r="H135" s="527"/>
      <c r="I135" s="528"/>
      <c r="J135" s="527"/>
      <c r="K135" s="528"/>
      <c r="L135" s="527"/>
      <c r="M135" s="528"/>
      <c r="N135" s="529" t="s">
        <v>11</v>
      </c>
      <c r="O135" s="530"/>
    </row>
    <row r="136" spans="1:15" s="38" customFormat="1" ht="13.5">
      <c r="A136" s="519"/>
      <c r="B136" s="520"/>
      <c r="C136" s="522"/>
      <c r="D136" s="524"/>
      <c r="E136" s="143" t="s">
        <v>12</v>
      </c>
      <c r="F136" s="55" t="s">
        <v>13</v>
      </c>
      <c r="G136" s="56" t="s">
        <v>5</v>
      </c>
      <c r="H136" s="55" t="s">
        <v>13</v>
      </c>
      <c r="I136" s="56" t="s">
        <v>5</v>
      </c>
      <c r="J136" s="55" t="s">
        <v>13</v>
      </c>
      <c r="K136" s="56" t="s">
        <v>5</v>
      </c>
      <c r="L136" s="55" t="s">
        <v>13</v>
      </c>
      <c r="M136" s="56" t="s">
        <v>5</v>
      </c>
      <c r="N136" s="55" t="s">
        <v>13</v>
      </c>
      <c r="O136" s="56" t="s">
        <v>5</v>
      </c>
    </row>
    <row r="137" spans="1:15" s="38" customFormat="1" ht="6.75" customHeight="1">
      <c r="A137" s="320"/>
      <c r="B137" s="320"/>
      <c r="C137" s="331"/>
      <c r="D137" s="332"/>
      <c r="E137" s="333"/>
      <c r="F137" s="334"/>
      <c r="G137" s="335"/>
      <c r="H137" s="336"/>
      <c r="I137" s="337"/>
      <c r="J137" s="334"/>
      <c r="K137" s="335"/>
      <c r="L137" s="336"/>
      <c r="M137" s="337"/>
      <c r="N137" s="334"/>
      <c r="O137" s="335"/>
    </row>
    <row r="138" spans="1:15" ht="13.5">
      <c r="A138" s="205">
        <v>1</v>
      </c>
      <c r="B138" s="58" t="s">
        <v>534</v>
      </c>
      <c r="C138" s="163" t="s">
        <v>582</v>
      </c>
      <c r="D138" s="125" t="s">
        <v>367</v>
      </c>
      <c r="E138" s="194">
        <v>100</v>
      </c>
      <c r="F138" s="41"/>
      <c r="G138" s="61"/>
      <c r="H138" s="59"/>
      <c r="I138" s="40"/>
      <c r="J138" s="60"/>
      <c r="K138" s="66"/>
      <c r="L138" s="41"/>
      <c r="M138" s="40"/>
      <c r="N138" s="60">
        <v>3</v>
      </c>
      <c r="O138" s="76">
        <f>IF(N138=0,"",VLOOKUP(N138,'得点テーブル'!$B$6:$H$133,7,0))</f>
        <v>100</v>
      </c>
    </row>
    <row r="139" spans="1:15" ht="13.5">
      <c r="A139" s="64"/>
      <c r="B139" s="63" t="s">
        <v>534</v>
      </c>
      <c r="C139" s="50"/>
      <c r="D139" s="40"/>
      <c r="E139" s="79"/>
      <c r="F139" s="41"/>
      <c r="G139" s="61"/>
      <c r="H139" s="59"/>
      <c r="I139" s="40"/>
      <c r="J139" s="60"/>
      <c r="K139" s="66"/>
      <c r="L139" s="41"/>
      <c r="M139" s="40"/>
      <c r="N139" s="60"/>
      <c r="O139" s="76">
        <f>IF(N139=0,"",VLOOKUP(N139,'得点テーブル'!$B$6:$H$133,7,0))</f>
      </c>
    </row>
    <row r="140" spans="1:15" ht="13.5">
      <c r="A140" s="64"/>
      <c r="B140" s="63"/>
      <c r="C140" s="50"/>
      <c r="D140" s="40"/>
      <c r="E140" s="79"/>
      <c r="F140" s="41"/>
      <c r="G140" s="61"/>
      <c r="H140" s="59"/>
      <c r="I140" s="40"/>
      <c r="J140" s="60"/>
      <c r="K140" s="66"/>
      <c r="L140" s="41"/>
      <c r="M140" s="40"/>
      <c r="N140" s="60"/>
      <c r="O140" s="76">
        <f>IF(N140=0,"",VLOOKUP(N140,'得点テーブル'!$B$6:$H$133,7,0))</f>
      </c>
    </row>
    <row r="141" spans="1:15" ht="13.5">
      <c r="A141" s="64"/>
      <c r="B141" s="63" t="s">
        <v>534</v>
      </c>
      <c r="C141" s="50"/>
      <c r="D141" s="40"/>
      <c r="E141" s="79"/>
      <c r="F141" s="41"/>
      <c r="G141" s="61"/>
      <c r="H141" s="59"/>
      <c r="I141" s="40"/>
      <c r="J141" s="60"/>
      <c r="K141" s="66"/>
      <c r="L141" s="41"/>
      <c r="M141" s="40"/>
      <c r="N141" s="60"/>
      <c r="O141" s="40"/>
    </row>
    <row r="142" spans="1:15" ht="6" customHeight="1">
      <c r="A142" s="329"/>
      <c r="B142" s="341" t="s">
        <v>534</v>
      </c>
      <c r="C142" s="329"/>
      <c r="D142" s="329"/>
      <c r="E142" s="329"/>
      <c r="F142" s="330"/>
      <c r="G142" s="329"/>
      <c r="H142" s="330"/>
      <c r="I142" s="329"/>
      <c r="J142" s="330"/>
      <c r="K142" s="329"/>
      <c r="L142" s="330"/>
      <c r="M142" s="329"/>
      <c r="N142" s="330"/>
      <c r="O142" s="329"/>
    </row>
  </sheetData>
  <mergeCells count="29">
    <mergeCell ref="F107:G107"/>
    <mergeCell ref="A107:B108"/>
    <mergeCell ref="C107:C108"/>
    <mergeCell ref="D107:D108"/>
    <mergeCell ref="F125:G125"/>
    <mergeCell ref="H125:I125"/>
    <mergeCell ref="J125:K125"/>
    <mergeCell ref="L125:M125"/>
    <mergeCell ref="N135:O135"/>
    <mergeCell ref="H107:I107"/>
    <mergeCell ref="N125:O125"/>
    <mergeCell ref="N107:O107"/>
    <mergeCell ref="F135:G135"/>
    <mergeCell ref="H135:I135"/>
    <mergeCell ref="J135:K135"/>
    <mergeCell ref="L135:M135"/>
    <mergeCell ref="A52:B53"/>
    <mergeCell ref="C52:C53"/>
    <mergeCell ref="D52:D53"/>
    <mergeCell ref="A135:B136"/>
    <mergeCell ref="C135:C136"/>
    <mergeCell ref="D135:D136"/>
    <mergeCell ref="A125:B126"/>
    <mergeCell ref="C125:C126"/>
    <mergeCell ref="D125:D126"/>
    <mergeCell ref="F3:G3"/>
    <mergeCell ref="A3:B4"/>
    <mergeCell ref="C3:C4"/>
    <mergeCell ref="D3:D4"/>
  </mergeCells>
  <printOptions/>
  <pageMargins left="0.75" right="0.66" top="1" bottom="1" header="0.512" footer="0.512"/>
  <pageSetup blackAndWhite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62" customWidth="1"/>
    <col min="2" max="2" width="1.625" style="62" customWidth="1"/>
    <col min="3" max="3" width="11.625" style="67" customWidth="1"/>
    <col min="4" max="4" width="11.625" style="440" customWidth="1"/>
    <col min="5" max="17" width="5.625" style="62" customWidth="1"/>
    <col min="18" max="18" width="9.00390625" style="62" hidden="1" customWidth="1"/>
    <col min="19" max="19" width="1.875" style="62" customWidth="1"/>
    <col min="20" max="16384" width="9.00390625" style="62" customWidth="1"/>
  </cols>
  <sheetData>
    <row r="1" spans="1:16" s="51" customFormat="1" ht="19.5" customHeight="1">
      <c r="A1" s="51" t="s">
        <v>0</v>
      </c>
      <c r="C1" s="52"/>
      <c r="D1" s="424"/>
      <c r="F1" s="51" t="s">
        <v>583</v>
      </c>
      <c r="M1" s="101" t="str">
        <f>'男子S'!M1</f>
        <v>2003/3/31現在</v>
      </c>
      <c r="N1" s="101"/>
      <c r="O1" s="101"/>
      <c r="P1" s="101"/>
    </row>
    <row r="2" spans="3:4" s="51" customFormat="1" ht="5.25" customHeight="1">
      <c r="C2" s="52"/>
      <c r="D2" s="424"/>
    </row>
    <row r="3" spans="1:17" s="51" customFormat="1" ht="13.5" customHeight="1">
      <c r="A3" s="517" t="s">
        <v>2</v>
      </c>
      <c r="B3" s="518"/>
      <c r="C3" s="521" t="s">
        <v>3</v>
      </c>
      <c r="D3" s="513" t="s">
        <v>4</v>
      </c>
      <c r="E3" s="53" t="s">
        <v>5</v>
      </c>
      <c r="F3" s="525" t="s">
        <v>584</v>
      </c>
      <c r="G3" s="526"/>
      <c r="H3" s="525" t="s">
        <v>7</v>
      </c>
      <c r="I3" s="526"/>
      <c r="J3" s="533" t="s">
        <v>585</v>
      </c>
      <c r="K3" s="534"/>
      <c r="L3" s="533" t="s">
        <v>9</v>
      </c>
      <c r="M3" s="534"/>
      <c r="N3" s="533" t="s">
        <v>10</v>
      </c>
      <c r="O3" s="534"/>
      <c r="P3" s="533" t="s">
        <v>11</v>
      </c>
      <c r="Q3" s="534"/>
    </row>
    <row r="4" spans="1:17" s="57" customFormat="1" ht="13.5" customHeight="1">
      <c r="A4" s="519"/>
      <c r="B4" s="520"/>
      <c r="C4" s="522"/>
      <c r="D4" s="514"/>
      <c r="E4" s="54" t="s">
        <v>12</v>
      </c>
      <c r="F4" s="55" t="s">
        <v>13</v>
      </c>
      <c r="G4" s="56" t="s">
        <v>5</v>
      </c>
      <c r="H4" s="239" t="s">
        <v>13</v>
      </c>
      <c r="I4" s="238" t="s">
        <v>14</v>
      </c>
      <c r="J4" s="55" t="s">
        <v>13</v>
      </c>
      <c r="K4" s="56" t="s">
        <v>5</v>
      </c>
      <c r="L4" s="55" t="s">
        <v>13</v>
      </c>
      <c r="M4" s="56" t="s">
        <v>5</v>
      </c>
      <c r="N4" s="55" t="s">
        <v>13</v>
      </c>
      <c r="O4" s="56" t="s">
        <v>5</v>
      </c>
      <c r="P4" s="55" t="s">
        <v>13</v>
      </c>
      <c r="Q4" s="56" t="s">
        <v>5</v>
      </c>
    </row>
    <row r="5" spans="1:17" s="57" customFormat="1" ht="6.75" customHeight="1">
      <c r="A5" s="320"/>
      <c r="B5" s="320"/>
      <c r="C5" s="321"/>
      <c r="D5" s="425"/>
      <c r="E5" s="319"/>
      <c r="F5" s="323"/>
      <c r="G5" s="324"/>
      <c r="H5" s="323"/>
      <c r="I5" s="324"/>
      <c r="J5" s="423"/>
      <c r="K5" s="326"/>
      <c r="L5" s="323"/>
      <c r="M5" s="324"/>
      <c r="N5" s="325"/>
      <c r="O5" s="326"/>
      <c r="P5" s="323"/>
      <c r="Q5" s="324"/>
    </row>
    <row r="6" spans="1:18" ht="13.5" customHeight="1">
      <c r="A6" s="186">
        <f aca="true" t="shared" si="0" ref="A6:A37">IF(E6=0,"",RANK(E6,$E$4:$E$208))</f>
        <v>1</v>
      </c>
      <c r="B6" s="186">
        <f aca="true" t="shared" si="1" ref="B6:B69">IF(E6=0,"",IF(A6=A5,"T",""))</f>
      </c>
      <c r="C6" s="82" t="s">
        <v>586</v>
      </c>
      <c r="D6" s="426" t="s">
        <v>21</v>
      </c>
      <c r="E6" s="186">
        <f>IF(F6="",0,G6)+IF(H6="",0,I6)+IF(J6="",0,K6)+IF(L6="",0,M6)+IF(N6="",0,O6)+IF(P6="",0,Q6)</f>
        <v>550</v>
      </c>
      <c r="F6" s="84"/>
      <c r="G6" s="243">
        <f>IF(F6=0,"",VLOOKUP(F6,'得点テーブル'!$B$6:$H$133,2,0))</f>
      </c>
      <c r="H6" s="298"/>
      <c r="I6" s="300">
        <f>IF(H6=0,"",VLOOKUP(H6,'得点テーブル'!$B$6:$H$133,2,0))</f>
      </c>
      <c r="J6" s="85">
        <v>1</v>
      </c>
      <c r="K6" s="189">
        <f>IF(J6=0,"",VLOOKUP(J6,'得点テーブル'!$B$6:$H$133,3,0))</f>
        <v>150</v>
      </c>
      <c r="L6" s="84">
        <v>1</v>
      </c>
      <c r="M6" s="189">
        <f>IF(L6=0,"",VLOOKUP(L6,'得点テーブル'!$B$6:$H$133,5,0))</f>
        <v>200</v>
      </c>
      <c r="N6" s="85">
        <v>1</v>
      </c>
      <c r="O6" s="189">
        <f>IF(N6=0,"",VLOOKUP(N6,'得点テーブル'!$B$6:$H$133,6,0))</f>
        <v>150</v>
      </c>
      <c r="P6" s="84">
        <v>8</v>
      </c>
      <c r="Q6" s="189">
        <f>IF(P6=0,"",VLOOKUP(P6,'得点テーブル'!$B$6:$H$133,7,0))</f>
        <v>50</v>
      </c>
      <c r="R6" s="62">
        <v>145</v>
      </c>
    </row>
    <row r="7" spans="1:18" ht="13.5" customHeight="1">
      <c r="A7" s="186">
        <f t="shared" si="0"/>
        <v>2</v>
      </c>
      <c r="B7" s="186">
        <f t="shared" si="1"/>
      </c>
      <c r="C7" s="88" t="s">
        <v>587</v>
      </c>
      <c r="D7" s="427" t="s">
        <v>588</v>
      </c>
      <c r="E7" s="186">
        <f aca="true" t="shared" si="2" ref="E7:E70">IF(F7="",0,G7)+IF(H7="",0,I7)+IF(J7="",0,K7)+IF(L7="",0,M7)+IF(N7="",0,O7)+IF(P7="",0,Q7)</f>
        <v>305</v>
      </c>
      <c r="F7" s="84"/>
      <c r="G7" s="243">
        <f>IF(F7=0,"",VLOOKUP(F7,'得点テーブル'!$B$6:$H$133,2,0))</f>
      </c>
      <c r="H7" s="298"/>
      <c r="I7" s="300">
        <f>IF(H7=0,"",VLOOKUP(H7,'得点テーブル'!$B$6:$H$133,2,0))</f>
      </c>
      <c r="J7" s="85">
        <v>8</v>
      </c>
      <c r="K7" s="189">
        <f>IF(J7=0,"",VLOOKUP(J7,'得点テーブル'!$B$6:$H$133,3,0))</f>
        <v>40</v>
      </c>
      <c r="L7" s="84">
        <v>5</v>
      </c>
      <c r="M7" s="189">
        <f>IF(L7=0,"",VLOOKUP(L7,'得点テーブル'!$B$6:$H$133,5,0))</f>
        <v>75</v>
      </c>
      <c r="N7" s="85">
        <v>2</v>
      </c>
      <c r="O7" s="189">
        <f>IF(N7=0,"",VLOOKUP(N7,'得点テーブル'!$B$6:$H$133,6,0))</f>
        <v>100</v>
      </c>
      <c r="P7" s="84">
        <v>4</v>
      </c>
      <c r="Q7" s="189">
        <f>IF(P7=0,"",VLOOKUP(P7,'得点テーブル'!$B$6:$H$133,7,0))</f>
        <v>90</v>
      </c>
      <c r="R7" s="62">
        <v>95</v>
      </c>
    </row>
    <row r="8" spans="1:18" ht="13.5" customHeight="1">
      <c r="A8" s="186">
        <f t="shared" si="0"/>
        <v>3</v>
      </c>
      <c r="B8" s="186">
        <f t="shared" si="1"/>
      </c>
      <c r="C8" s="89" t="s">
        <v>589</v>
      </c>
      <c r="D8" s="428" t="s">
        <v>588</v>
      </c>
      <c r="E8" s="186">
        <f t="shared" si="2"/>
        <v>210</v>
      </c>
      <c r="F8" s="84"/>
      <c r="G8" s="243">
        <f>IF(F8=0,"",VLOOKUP(F8,'得点テーブル'!$B$6:$H$133,2,0))</f>
      </c>
      <c r="H8" s="298"/>
      <c r="I8" s="300">
        <f>IF(H8=0,"",VLOOKUP(H8,'得点テーブル'!$B$6:$H$133,2,0))</f>
      </c>
      <c r="J8" s="85">
        <v>4</v>
      </c>
      <c r="K8" s="189">
        <f>IF(J8=0,"",VLOOKUP(J8,'得点テーブル'!$B$6:$H$133,3,0))</f>
        <v>70</v>
      </c>
      <c r="L8" s="84">
        <v>6</v>
      </c>
      <c r="M8" s="189">
        <f>IF(L8=0,"",VLOOKUP(L8,'得点テーブル'!$B$6:$H$133,5,0))</f>
        <v>70</v>
      </c>
      <c r="N8" s="85">
        <v>4</v>
      </c>
      <c r="O8" s="189">
        <f>IF(N8=0,"",VLOOKUP(N8,'得点テーブル'!$B$6:$H$133,6,0))</f>
        <v>70</v>
      </c>
      <c r="P8" s="84"/>
      <c r="Q8" s="189">
        <f>IF(P8=0,"",VLOOKUP(P8,'得点テーブル'!$B$6:$H$133,7,0))</f>
      </c>
      <c r="R8" s="62">
        <v>165</v>
      </c>
    </row>
    <row r="9" spans="1:18" ht="13.5" customHeight="1">
      <c r="A9" s="186">
        <f t="shared" si="0"/>
        <v>4</v>
      </c>
      <c r="B9" s="186">
        <f t="shared" si="1"/>
      </c>
      <c r="C9" s="89" t="s">
        <v>590</v>
      </c>
      <c r="D9" s="428" t="s">
        <v>31</v>
      </c>
      <c r="E9" s="186">
        <f t="shared" si="2"/>
        <v>195</v>
      </c>
      <c r="F9" s="84"/>
      <c r="G9" s="243">
        <f>IF(F9=0,"",VLOOKUP(F9,'得点テーブル'!$B$6:$H$133,2,0))</f>
      </c>
      <c r="H9" s="298"/>
      <c r="I9" s="300">
        <f>IF(H9=0,"",VLOOKUP(H9,'得点テーブル'!$B$6:$H$133,2,0))</f>
      </c>
      <c r="J9" s="85">
        <v>8</v>
      </c>
      <c r="K9" s="189">
        <f>IF(J9=0,"",VLOOKUP(J9,'得点テーブル'!$B$6:$H$133,3,0))</f>
        <v>40</v>
      </c>
      <c r="L9" s="84">
        <v>4</v>
      </c>
      <c r="M9" s="189">
        <f>IF(L9=0,"",VLOOKUP(L9,'得点テーブル'!$B$6:$H$133,5,0))</f>
        <v>100</v>
      </c>
      <c r="N9" s="85">
        <v>8</v>
      </c>
      <c r="O9" s="189">
        <f>IF(N9=0,"",VLOOKUP(N9,'得点テーブル'!$B$6:$H$133,6,0))</f>
        <v>40</v>
      </c>
      <c r="P9" s="84">
        <v>64</v>
      </c>
      <c r="Q9" s="189">
        <f>IF(P9=0,"",VLOOKUP(P9,'得点テーブル'!$B$6:$H$133,7,0))</f>
        <v>15</v>
      </c>
      <c r="R9" s="62">
        <v>52.5</v>
      </c>
    </row>
    <row r="10" spans="1:18" ht="13.5" customHeight="1">
      <c r="A10" s="186">
        <f t="shared" si="0"/>
        <v>5</v>
      </c>
      <c r="B10" s="186">
        <f t="shared" si="1"/>
      </c>
      <c r="C10" s="89" t="s">
        <v>591</v>
      </c>
      <c r="D10" s="428" t="s">
        <v>23</v>
      </c>
      <c r="E10" s="186">
        <f t="shared" si="2"/>
        <v>177</v>
      </c>
      <c r="F10" s="84">
        <v>4</v>
      </c>
      <c r="G10" s="243">
        <f>IF(F10=0,"",VLOOKUP(F10,'得点テーブル'!$B$6:$H$133,2,0))</f>
        <v>12</v>
      </c>
      <c r="H10" s="298"/>
      <c r="I10" s="300">
        <f>IF(H10=0,"",VLOOKUP(H10,'得点テーブル'!$B$6:$H$133,2,0))</f>
      </c>
      <c r="J10" s="85">
        <v>32</v>
      </c>
      <c r="K10" s="189">
        <f>IF(J10=0,"",VLOOKUP(J10,'得点テーブル'!$B$6:$H$133,3,0))</f>
        <v>15</v>
      </c>
      <c r="L10" s="84">
        <v>16</v>
      </c>
      <c r="M10" s="189">
        <f>IF(L10=0,"",VLOOKUP(L10,'得点テーブル'!$B$6:$H$133,5,0))</f>
        <v>40</v>
      </c>
      <c r="N10" s="85">
        <v>16</v>
      </c>
      <c r="O10" s="189">
        <f>IF(N10=0,"",VLOOKUP(N10,'得点テーブル'!$B$6:$H$133,6,0))</f>
        <v>20</v>
      </c>
      <c r="P10" s="84">
        <v>4</v>
      </c>
      <c r="Q10" s="189">
        <f>IF(P10=0,"",VLOOKUP(P10,'得点テーブル'!$B$6:$H$133,7,0))</f>
        <v>90</v>
      </c>
      <c r="R10" s="62">
        <v>63.333333333333336</v>
      </c>
    </row>
    <row r="11" spans="1:18" ht="13.5" customHeight="1">
      <c r="A11" s="186">
        <f t="shared" si="0"/>
        <v>6</v>
      </c>
      <c r="B11" s="186">
        <f t="shared" si="1"/>
      </c>
      <c r="C11" s="89" t="s">
        <v>592</v>
      </c>
      <c r="D11" s="427" t="s">
        <v>588</v>
      </c>
      <c r="E11" s="186">
        <f t="shared" si="2"/>
        <v>175</v>
      </c>
      <c r="F11" s="84"/>
      <c r="G11" s="243">
        <f>IF(F11=0,"",VLOOKUP(F11,'得点テーブル'!$B$6:$H$133,2,0))</f>
      </c>
      <c r="H11" s="298"/>
      <c r="I11" s="300">
        <f>IF(H11=0,"",VLOOKUP(H11,'得点テーブル'!$B$6:$H$133,2,0))</f>
      </c>
      <c r="J11" s="85">
        <v>16</v>
      </c>
      <c r="K11" s="189">
        <f>IF(J11=0,"",VLOOKUP(J11,'得点テーブル'!$B$6:$H$133,3,0))</f>
        <v>25</v>
      </c>
      <c r="L11" s="84">
        <v>2</v>
      </c>
      <c r="M11" s="189">
        <f>IF(L11=0,"",VLOOKUP(L11,'得点テーブル'!$B$6:$H$133,5,0))</f>
        <v>150</v>
      </c>
      <c r="N11" s="85"/>
      <c r="O11" s="189">
        <f>IF(N11=0,"",VLOOKUP(N11,'得点テーブル'!$B$6:$H$133,6,0))</f>
      </c>
      <c r="P11" s="84"/>
      <c r="Q11" s="189">
        <f>IF(P11=0,"",VLOOKUP(P11,'得点テーブル'!$B$6:$H$133,7,0))</f>
      </c>
      <c r="R11" s="62">
        <v>45</v>
      </c>
    </row>
    <row r="12" spans="1:18" ht="13.5" customHeight="1">
      <c r="A12" s="186">
        <f t="shared" si="0"/>
        <v>7</v>
      </c>
      <c r="B12" s="186">
        <f t="shared" si="1"/>
      </c>
      <c r="C12" s="89" t="s">
        <v>593</v>
      </c>
      <c r="D12" s="428" t="s">
        <v>47</v>
      </c>
      <c r="E12" s="186">
        <f t="shared" si="2"/>
        <v>150</v>
      </c>
      <c r="F12" s="84"/>
      <c r="G12" s="243">
        <f>IF(F12=0,"",VLOOKUP(F12,'得点テーブル'!$B$6:$H$133,2,0))</f>
      </c>
      <c r="H12" s="298"/>
      <c r="I12" s="300">
        <f>IF(H12=0,"",VLOOKUP(H12,'得点テーブル'!$B$6:$H$133,2,0))</f>
      </c>
      <c r="J12" s="85">
        <v>8</v>
      </c>
      <c r="K12" s="189">
        <f>IF(J12=0,"",VLOOKUP(J12,'得点テーブル'!$B$6:$H$133,3,0))</f>
        <v>40</v>
      </c>
      <c r="L12" s="84">
        <v>3</v>
      </c>
      <c r="M12" s="189">
        <f>IF(L12=0,"",VLOOKUP(L12,'得点テーブル'!$B$6:$H$133,5,0))</f>
        <v>110</v>
      </c>
      <c r="N12" s="85"/>
      <c r="O12" s="189">
        <f>IF(N12=0,"",VLOOKUP(N12,'得点テーブル'!$B$6:$H$133,6,0))</f>
      </c>
      <c r="P12" s="84"/>
      <c r="Q12" s="189">
        <f>IF(P12=0,"",VLOOKUP(P12,'得点テーブル'!$B$6:$H$133,7,0))</f>
      </c>
      <c r="R12" s="62">
        <v>37.5</v>
      </c>
    </row>
    <row r="13" spans="1:18" ht="13.5" customHeight="1">
      <c r="A13" s="186">
        <f t="shared" si="0"/>
        <v>8</v>
      </c>
      <c r="B13" s="186">
        <f t="shared" si="1"/>
      </c>
      <c r="C13" s="89" t="s">
        <v>594</v>
      </c>
      <c r="D13" s="428" t="s">
        <v>31</v>
      </c>
      <c r="E13" s="186">
        <f t="shared" si="2"/>
        <v>135</v>
      </c>
      <c r="F13" s="84"/>
      <c r="G13" s="243">
        <f>IF(F13=0,"",VLOOKUP(F13,'得点テーブル'!$B$6:$H$133,2,0))</f>
      </c>
      <c r="H13" s="298"/>
      <c r="I13" s="300">
        <f>IF(H13=0,"",VLOOKUP(H13,'得点テーブル'!$B$6:$H$133,2,0))</f>
      </c>
      <c r="J13" s="85">
        <v>16</v>
      </c>
      <c r="K13" s="189">
        <f>IF(J13=0,"",VLOOKUP(J13,'得点テーブル'!$B$6:$H$133,3,0))</f>
        <v>25</v>
      </c>
      <c r="L13" s="84">
        <v>16</v>
      </c>
      <c r="M13" s="189">
        <f>IF(L13=0,"",VLOOKUP(L13,'得点テーブル'!$B$6:$H$133,5,0))</f>
        <v>40</v>
      </c>
      <c r="N13" s="85">
        <v>4</v>
      </c>
      <c r="O13" s="189">
        <f>IF(N13=0,"",VLOOKUP(N13,'得点テーブル'!$B$6:$H$133,6,0))</f>
        <v>70</v>
      </c>
      <c r="P13" s="84"/>
      <c r="Q13" s="189">
        <f>IF(P13=0,"",VLOOKUP(P13,'得点テーブル'!$B$6:$H$133,7,0))</f>
      </c>
      <c r="R13" s="62">
        <v>36.25</v>
      </c>
    </row>
    <row r="14" spans="1:18" ht="13.5" customHeight="1">
      <c r="A14" s="186">
        <f t="shared" si="0"/>
        <v>9</v>
      </c>
      <c r="B14" s="186">
        <f t="shared" si="1"/>
      </c>
      <c r="C14" s="89" t="s">
        <v>595</v>
      </c>
      <c r="D14" s="429" t="s">
        <v>288</v>
      </c>
      <c r="E14" s="186">
        <f t="shared" si="2"/>
        <v>125</v>
      </c>
      <c r="F14" s="84"/>
      <c r="G14" s="243">
        <f>IF(F14=0,"",VLOOKUP(F14,'得点テーブル'!$B$6:$H$133,2,0))</f>
      </c>
      <c r="H14" s="298"/>
      <c r="I14" s="300">
        <f>IF(H14=0,"",VLOOKUP(H14,'得点テーブル'!$B$6:$H$133,2,0))</f>
      </c>
      <c r="J14" s="85">
        <v>16</v>
      </c>
      <c r="K14" s="189">
        <f>IF(J14=0,"",VLOOKUP(J14,'得点テーブル'!$B$6:$H$133,3,0))</f>
        <v>25</v>
      </c>
      <c r="L14" s="84">
        <v>32</v>
      </c>
      <c r="M14" s="189">
        <f>IF(L14=0,"",VLOOKUP(L14,'得点テーブル'!$B$6:$H$133,5,0))</f>
        <v>30</v>
      </c>
      <c r="N14" s="85">
        <v>8</v>
      </c>
      <c r="O14" s="189">
        <f>IF(N14=0,"",VLOOKUP(N14,'得点テーブル'!$B$6:$H$133,6,0))</f>
        <v>40</v>
      </c>
      <c r="P14" s="84">
        <v>16</v>
      </c>
      <c r="Q14" s="189">
        <f>IF(P14=0,"",VLOOKUP(P14,'得点テーブル'!$B$6:$H$133,7,0))</f>
        <v>30</v>
      </c>
      <c r="R14" s="62">
        <v>70</v>
      </c>
    </row>
    <row r="15" spans="1:18" ht="13.5" customHeight="1">
      <c r="A15" s="186">
        <f t="shared" si="0"/>
        <v>10</v>
      </c>
      <c r="B15" s="186">
        <f t="shared" si="1"/>
      </c>
      <c r="C15" s="89" t="s">
        <v>596</v>
      </c>
      <c r="D15" s="427" t="s">
        <v>50</v>
      </c>
      <c r="E15" s="186">
        <f t="shared" si="2"/>
        <v>120</v>
      </c>
      <c r="F15" s="84"/>
      <c r="G15" s="243">
        <f>IF(F15=0,"",VLOOKUP(F15,'得点テーブル'!$B$6:$H$133,2,0))</f>
      </c>
      <c r="H15" s="298"/>
      <c r="I15" s="300">
        <f>IF(H15=0,"",VLOOKUP(H15,'得点テーブル'!$B$6:$H$133,2,0))</f>
      </c>
      <c r="J15" s="85">
        <v>16</v>
      </c>
      <c r="K15" s="189">
        <f>IF(J15=0,"",VLOOKUP(J15,'得点テーブル'!$B$6:$H$133,3,0))</f>
        <v>25</v>
      </c>
      <c r="L15" s="84">
        <v>8</v>
      </c>
      <c r="M15" s="189">
        <f>IF(L15=0,"",VLOOKUP(L15,'得点テーブル'!$B$6:$H$133,5,0))</f>
        <v>60</v>
      </c>
      <c r="N15" s="85">
        <v>16</v>
      </c>
      <c r="O15" s="189">
        <f>IF(N15=0,"",VLOOKUP(N15,'得点テーブル'!$B$6:$H$133,6,0))</f>
        <v>20</v>
      </c>
      <c r="P15" s="84">
        <v>64</v>
      </c>
      <c r="Q15" s="189">
        <f>IF(P15=0,"",VLOOKUP(P15,'得点テーブル'!$B$6:$H$133,7,0))</f>
        <v>15</v>
      </c>
      <c r="R15" s="62">
        <v>30</v>
      </c>
    </row>
    <row r="16" spans="1:18" ht="13.5" customHeight="1">
      <c r="A16" s="186">
        <f t="shared" si="0"/>
        <v>11</v>
      </c>
      <c r="B16" s="186">
        <f t="shared" si="1"/>
      </c>
      <c r="C16" s="89" t="s">
        <v>597</v>
      </c>
      <c r="D16" s="430" t="s">
        <v>40</v>
      </c>
      <c r="E16" s="186">
        <f t="shared" si="2"/>
        <v>115</v>
      </c>
      <c r="F16" s="84"/>
      <c r="G16" s="243">
        <f>IF(F16=0,"",VLOOKUP(F16,'得点テーブル'!$B$6:$H$133,2,0))</f>
      </c>
      <c r="H16" s="298"/>
      <c r="I16" s="300">
        <f>IF(H16=0,"",VLOOKUP(H16,'得点テーブル'!$B$6:$H$133,2,0))</f>
      </c>
      <c r="J16" s="85">
        <v>16</v>
      </c>
      <c r="K16" s="189">
        <f>IF(J16=0,"",VLOOKUP(J16,'得点テーブル'!$B$6:$H$133,3,0))</f>
        <v>25</v>
      </c>
      <c r="L16" s="84">
        <v>16</v>
      </c>
      <c r="M16" s="189">
        <f>IF(L16=0,"",VLOOKUP(L16,'得点テーブル'!$B$6:$H$133,5,0))</f>
        <v>40</v>
      </c>
      <c r="N16" s="85">
        <v>16</v>
      </c>
      <c r="O16" s="189">
        <f>IF(N16=0,"",VLOOKUP(N16,'得点テーブル'!$B$6:$H$133,6,0))</f>
        <v>20</v>
      </c>
      <c r="P16" s="84">
        <v>16</v>
      </c>
      <c r="Q16" s="189">
        <f>IF(P16=0,"",VLOOKUP(P16,'得点テーブル'!$B$6:$H$133,7,0))</f>
        <v>30</v>
      </c>
      <c r="R16" s="62">
        <v>28.333333333333332</v>
      </c>
    </row>
    <row r="17" spans="1:18" ht="13.5" customHeight="1">
      <c r="A17" s="186">
        <f t="shared" si="0"/>
        <v>12</v>
      </c>
      <c r="B17" s="186">
        <f t="shared" si="1"/>
      </c>
      <c r="C17" s="91" t="s">
        <v>598</v>
      </c>
      <c r="D17" s="431" t="s">
        <v>31</v>
      </c>
      <c r="E17" s="186">
        <f t="shared" si="2"/>
        <v>106</v>
      </c>
      <c r="F17" s="84">
        <v>16</v>
      </c>
      <c r="G17" s="243">
        <f>IF(F17=0,"",VLOOKUP(F17,'得点テーブル'!$B$6:$H$133,2,0))</f>
        <v>6</v>
      </c>
      <c r="H17" s="298"/>
      <c r="I17" s="300">
        <f>IF(H17=0,"",VLOOKUP(H17,'得点テーブル'!$B$6:$H$133,2,0))</f>
      </c>
      <c r="J17" s="85">
        <v>64</v>
      </c>
      <c r="K17" s="189">
        <f>IF(J17=0,"",VLOOKUP(J17,'得点テーブル'!$B$6:$H$133,3,0))</f>
        <v>10</v>
      </c>
      <c r="L17" s="84">
        <v>64</v>
      </c>
      <c r="M17" s="189">
        <f>IF(L17=0,"",VLOOKUP(L17,'得点テーブル'!$B$6:$H$133,5,0))</f>
        <v>20</v>
      </c>
      <c r="N17" s="85">
        <v>8</v>
      </c>
      <c r="O17" s="189">
        <f>IF(N17=0,"",VLOOKUP(N17,'得点テーブル'!$B$6:$H$133,6,0))</f>
        <v>40</v>
      </c>
      <c r="P17" s="84">
        <v>16</v>
      </c>
      <c r="Q17" s="189">
        <f>IF(P17=0,"",VLOOKUP(P17,'得点テーブル'!$B$6:$H$133,7,0))</f>
        <v>30</v>
      </c>
      <c r="R17" s="62">
        <v>28.333333333333332</v>
      </c>
    </row>
    <row r="18" spans="1:18" ht="13.5" customHeight="1">
      <c r="A18" s="186">
        <f t="shared" si="0"/>
        <v>13</v>
      </c>
      <c r="B18" s="186">
        <f t="shared" si="1"/>
      </c>
      <c r="C18" s="89" t="s">
        <v>599</v>
      </c>
      <c r="D18" s="431" t="s">
        <v>588</v>
      </c>
      <c r="E18" s="186">
        <f t="shared" si="2"/>
        <v>100</v>
      </c>
      <c r="F18" s="84"/>
      <c r="G18" s="243">
        <f>IF(F18=0,"",VLOOKUP(F18,'得点テーブル'!$B$6:$H$133,2,0))</f>
      </c>
      <c r="H18" s="298"/>
      <c r="I18" s="300">
        <f>IF(H18=0,"",VLOOKUP(H18,'得点テーブル'!$B$6:$H$133,2,0))</f>
      </c>
      <c r="J18" s="85">
        <v>2</v>
      </c>
      <c r="K18" s="189">
        <f>IF(J18=0,"",VLOOKUP(J18,'得点テーブル'!$B$6:$H$133,3,0))</f>
        <v>100</v>
      </c>
      <c r="L18" s="84"/>
      <c r="M18" s="189">
        <f>IF(L18=0,"",VLOOKUP(L18,'得点テーブル'!$B$6:$H$133,5,0))</f>
      </c>
      <c r="N18" s="85"/>
      <c r="O18" s="189">
        <f>IF(N18=0,"",VLOOKUP(N18,'得点テーブル'!$B$6:$H$133,6,0))</f>
      </c>
      <c r="P18" s="84"/>
      <c r="Q18" s="189">
        <f>IF(P18=0,"",VLOOKUP(P18,'得点テーブル'!$B$6:$H$133,7,0))</f>
      </c>
      <c r="R18" s="62">
        <v>25</v>
      </c>
    </row>
    <row r="19" spans="1:18" ht="13.5" customHeight="1">
      <c r="A19" s="186">
        <f t="shared" si="0"/>
        <v>14</v>
      </c>
      <c r="B19" s="186">
        <f t="shared" si="1"/>
      </c>
      <c r="C19" s="89" t="s">
        <v>600</v>
      </c>
      <c r="D19" s="430" t="s">
        <v>601</v>
      </c>
      <c r="E19" s="186">
        <f t="shared" si="2"/>
        <v>95</v>
      </c>
      <c r="F19" s="84"/>
      <c r="G19" s="243">
        <f>IF(F19=0,"",VLOOKUP(F19,'得点テーブル'!$B$6:$H$133,2,0))</f>
      </c>
      <c r="H19" s="298"/>
      <c r="I19" s="300">
        <f>IF(H19=0,"",VLOOKUP(H19,'得点テーブル'!$B$6:$H$133,2,0))</f>
      </c>
      <c r="J19" s="85"/>
      <c r="K19" s="189">
        <f>IF(J19=0,"",VLOOKUP(J19,'得点テーブル'!$B$6:$H$133,3,0))</f>
      </c>
      <c r="L19" s="84">
        <v>7</v>
      </c>
      <c r="M19" s="189">
        <f>IF(L19=0,"",VLOOKUP(L19,'得点テーブル'!$B$6:$H$133,5,0))</f>
        <v>65</v>
      </c>
      <c r="N19" s="85"/>
      <c r="O19" s="189">
        <f>IF(N19=0,"",VLOOKUP(N19,'得点テーブル'!$B$6:$H$133,6,0))</f>
      </c>
      <c r="P19" s="84">
        <v>16</v>
      </c>
      <c r="Q19" s="189">
        <f>IF(P19=0,"",VLOOKUP(P19,'得点テーブル'!$B$6:$H$133,7,0))</f>
        <v>30</v>
      </c>
      <c r="R19" s="62">
        <v>25</v>
      </c>
    </row>
    <row r="20" spans="1:18" ht="13.5" customHeight="1">
      <c r="A20" s="186">
        <f t="shared" si="0"/>
        <v>15</v>
      </c>
      <c r="B20" s="186">
        <f t="shared" si="1"/>
      </c>
      <c r="C20" s="89" t="s">
        <v>602</v>
      </c>
      <c r="D20" s="428" t="s">
        <v>588</v>
      </c>
      <c r="E20" s="186">
        <f t="shared" si="2"/>
        <v>85</v>
      </c>
      <c r="F20" s="84"/>
      <c r="G20" s="243">
        <f>IF(F20=0,"",VLOOKUP(F20,'得点テーブル'!$B$6:$H$133,2,0))</f>
      </c>
      <c r="H20" s="298"/>
      <c r="I20" s="300">
        <f>IF(H20=0,"",VLOOKUP(H20,'得点テーブル'!$B$6:$H$133,2,0))</f>
      </c>
      <c r="J20" s="85">
        <v>16</v>
      </c>
      <c r="K20" s="189">
        <f>IF(J20=0,"",VLOOKUP(J20,'得点テーブル'!$B$6:$H$133,3,0))</f>
        <v>25</v>
      </c>
      <c r="L20" s="84">
        <v>64</v>
      </c>
      <c r="M20" s="189">
        <f>IF(L20=0,"",VLOOKUP(L20,'得点テーブル'!$B$6:$H$133,5,0))</f>
        <v>20</v>
      </c>
      <c r="N20" s="85">
        <v>8</v>
      </c>
      <c r="O20" s="189">
        <f>IF(N20=0,"",VLOOKUP(N20,'得点テーブル'!$B$6:$H$133,6,0))</f>
        <v>40</v>
      </c>
      <c r="P20" s="84"/>
      <c r="Q20" s="189">
        <f>IF(P20=0,"",VLOOKUP(P20,'得点テーブル'!$B$6:$H$133,7,0))</f>
      </c>
      <c r="R20" s="62">
        <v>14.8</v>
      </c>
    </row>
    <row r="21" spans="1:18" ht="13.5" customHeight="1">
      <c r="A21" s="186">
        <f t="shared" si="0"/>
        <v>15</v>
      </c>
      <c r="B21" s="186" t="str">
        <f t="shared" si="1"/>
        <v>T</v>
      </c>
      <c r="C21" s="91" t="s">
        <v>603</v>
      </c>
      <c r="D21" s="427" t="s">
        <v>50</v>
      </c>
      <c r="E21" s="186">
        <f t="shared" si="2"/>
        <v>85</v>
      </c>
      <c r="F21" s="84"/>
      <c r="G21" s="243">
        <f>IF(F21=0,"",VLOOKUP(F21,'得点テーブル'!$B$6:$H$133,2,0))</f>
      </c>
      <c r="H21" s="298"/>
      <c r="I21" s="300">
        <f>IF(H21=0,"",VLOOKUP(H21,'得点テーブル'!$B$6:$H$133,2,0))</f>
      </c>
      <c r="J21" s="85">
        <v>32</v>
      </c>
      <c r="K21" s="189">
        <f>IF(J21=0,"",VLOOKUP(J21,'得点テーブル'!$B$6:$H$133,3,0))</f>
        <v>15</v>
      </c>
      <c r="L21" s="84">
        <v>16</v>
      </c>
      <c r="M21" s="189">
        <f>IF(L21=0,"",VLOOKUP(L21,'得点テーブル'!$B$6:$H$133,5,0))</f>
        <v>40</v>
      </c>
      <c r="N21" s="85"/>
      <c r="O21" s="189">
        <f>IF(N21=0,"",VLOOKUP(N21,'得点テーブル'!$B$6:$H$133,6,0))</f>
      </c>
      <c r="P21" s="84">
        <v>16</v>
      </c>
      <c r="Q21" s="189">
        <f>IF(P21=0,"",VLOOKUP(P21,'得点テーブル'!$B$6:$H$133,7,0))</f>
        <v>30</v>
      </c>
      <c r="R21" s="62">
        <v>22</v>
      </c>
    </row>
    <row r="22" spans="1:18" ht="13.5" customHeight="1">
      <c r="A22" s="186">
        <f t="shared" si="0"/>
        <v>15</v>
      </c>
      <c r="B22" s="186" t="str">
        <f t="shared" si="1"/>
        <v>T</v>
      </c>
      <c r="C22" s="89" t="s">
        <v>604</v>
      </c>
      <c r="D22" s="432" t="s">
        <v>605</v>
      </c>
      <c r="E22" s="186">
        <f t="shared" si="2"/>
        <v>85</v>
      </c>
      <c r="F22" s="84"/>
      <c r="G22" s="243">
        <f>IF(F22=0,"",VLOOKUP(F22,'得点テーブル'!$B$6:$H$133,2,0))</f>
      </c>
      <c r="H22" s="298"/>
      <c r="I22" s="300">
        <f>IF(H22=0,"",VLOOKUP(H22,'得点テーブル'!$B$6:$H$133,2,0))</f>
      </c>
      <c r="J22" s="85">
        <v>16</v>
      </c>
      <c r="K22" s="189">
        <f>IF(J22=0,"",VLOOKUP(J22,'得点テーブル'!$B$6:$H$133,3,0))</f>
        <v>25</v>
      </c>
      <c r="L22" s="84">
        <v>32</v>
      </c>
      <c r="M22" s="189">
        <f>IF(L22=0,"",VLOOKUP(L22,'得点テーブル'!$B$6:$H$133,5,0))</f>
        <v>30</v>
      </c>
      <c r="N22" s="85"/>
      <c r="O22" s="189">
        <f>IF(N22=0,"",VLOOKUP(N22,'得点テーブル'!$B$6:$H$133,6,0))</f>
      </c>
      <c r="P22" s="84">
        <v>16</v>
      </c>
      <c r="Q22" s="189">
        <f>IF(P22=0,"",VLOOKUP(P22,'得点テーブル'!$B$6:$H$133,7,0))</f>
        <v>30</v>
      </c>
      <c r="R22" s="62">
        <v>21.666666666666668</v>
      </c>
    </row>
    <row r="23" spans="1:18" ht="13.5" customHeight="1">
      <c r="A23" s="186">
        <f t="shared" si="0"/>
        <v>18</v>
      </c>
      <c r="B23" s="186">
        <f t="shared" si="1"/>
      </c>
      <c r="C23" s="89" t="s">
        <v>606</v>
      </c>
      <c r="D23" s="429" t="s">
        <v>288</v>
      </c>
      <c r="E23" s="186">
        <f t="shared" si="2"/>
        <v>80</v>
      </c>
      <c r="F23" s="84"/>
      <c r="G23" s="243">
        <f>IF(F23=0,"",VLOOKUP(F23,'得点テーブル'!$B$6:$H$133,2,0))</f>
      </c>
      <c r="H23" s="298"/>
      <c r="I23" s="300">
        <f>IF(H23=0,"",VLOOKUP(H23,'得点テーブル'!$B$6:$H$133,2,0))</f>
      </c>
      <c r="J23" s="85">
        <v>64</v>
      </c>
      <c r="K23" s="189">
        <f>IF(J23=0,"",VLOOKUP(J23,'得点テーブル'!$B$6:$H$133,3,0))</f>
        <v>10</v>
      </c>
      <c r="L23" s="84">
        <v>64</v>
      </c>
      <c r="M23" s="189">
        <f>IF(L23=0,"",VLOOKUP(L23,'得点テーブル'!$B$6:$H$133,5,0))</f>
        <v>20</v>
      </c>
      <c r="N23" s="85">
        <v>16</v>
      </c>
      <c r="O23" s="189">
        <f>IF(N23=0,"",VLOOKUP(N23,'得点テーブル'!$B$6:$H$133,6,0))</f>
        <v>20</v>
      </c>
      <c r="P23" s="84">
        <v>16</v>
      </c>
      <c r="Q23" s="189">
        <f>IF(P23=0,"",VLOOKUP(P23,'得点テーブル'!$B$6:$H$133,7,0))</f>
        <v>30</v>
      </c>
      <c r="R23" s="62">
        <v>32.5</v>
      </c>
    </row>
    <row r="24" spans="1:18" ht="13.5" customHeight="1">
      <c r="A24" s="186">
        <f t="shared" si="0"/>
        <v>19</v>
      </c>
      <c r="B24" s="186">
        <f t="shared" si="1"/>
      </c>
      <c r="C24" s="89" t="s">
        <v>607</v>
      </c>
      <c r="D24" s="427" t="s">
        <v>68</v>
      </c>
      <c r="E24" s="186">
        <f t="shared" si="2"/>
        <v>76</v>
      </c>
      <c r="F24" s="84">
        <v>16</v>
      </c>
      <c r="G24" s="243">
        <f>IF(F24=0,"",VLOOKUP(F24,'得点テーブル'!$B$6:$H$133,2,0))</f>
        <v>6</v>
      </c>
      <c r="H24" s="298"/>
      <c r="I24" s="300">
        <f>IF(H24=0,"",VLOOKUP(H24,'得点テーブル'!$B$6:$H$133,2,0))</f>
      </c>
      <c r="J24" s="85">
        <v>32</v>
      </c>
      <c r="K24" s="189">
        <f>IF(J24=0,"",VLOOKUP(J24,'得点テーブル'!$B$6:$H$133,3,0))</f>
        <v>15</v>
      </c>
      <c r="L24" s="84">
        <v>64</v>
      </c>
      <c r="M24" s="189">
        <f>IF(L24=0,"",VLOOKUP(L24,'得点テーブル'!$B$6:$H$133,5,0))</f>
        <v>20</v>
      </c>
      <c r="N24" s="85">
        <v>16</v>
      </c>
      <c r="O24" s="189">
        <f>IF(N24=0,"",VLOOKUP(N24,'得点テーブル'!$B$6:$H$133,6,0))</f>
        <v>20</v>
      </c>
      <c r="P24" s="84">
        <v>64</v>
      </c>
      <c r="Q24" s="189">
        <f>IF(P24=0,"",VLOOKUP(P24,'得点テーブル'!$B$6:$H$133,7,0))</f>
        <v>15</v>
      </c>
      <c r="R24" s="62">
        <v>21.666666666666668</v>
      </c>
    </row>
    <row r="25" spans="1:18" ht="13.5" customHeight="1">
      <c r="A25" s="186">
        <f t="shared" si="0"/>
        <v>20</v>
      </c>
      <c r="B25" s="186">
        <f t="shared" si="1"/>
      </c>
      <c r="C25" s="89" t="s">
        <v>608</v>
      </c>
      <c r="D25" s="428" t="s">
        <v>609</v>
      </c>
      <c r="E25" s="186">
        <f t="shared" si="2"/>
        <v>75</v>
      </c>
      <c r="F25" s="84">
        <v>1</v>
      </c>
      <c r="G25" s="243">
        <f>IF(F25=0,"",VLOOKUP(F25,'得点テーブル'!$B$6:$H$133,2,0))</f>
        <v>25</v>
      </c>
      <c r="H25" s="298"/>
      <c r="I25" s="300">
        <f>IF(H25=0,"",VLOOKUP(H25,'得点テーブル'!$B$6:$H$133,2,0))</f>
      </c>
      <c r="J25" s="85"/>
      <c r="K25" s="189"/>
      <c r="L25" s="84">
        <v>32</v>
      </c>
      <c r="M25" s="189">
        <f>IF(L25=0,"",VLOOKUP(L25,'得点テーブル'!$B$6:$H$133,5,0))</f>
        <v>30</v>
      </c>
      <c r="N25" s="85"/>
      <c r="O25" s="189"/>
      <c r="P25" s="84">
        <v>32</v>
      </c>
      <c r="Q25" s="189">
        <f>IF(P25=0,"",VLOOKUP(P25,'得点テーブル'!$B$6:$H$133,7,0))</f>
        <v>20</v>
      </c>
      <c r="R25" s="62">
        <v>60</v>
      </c>
    </row>
    <row r="26" spans="1:19" ht="13.5" customHeight="1">
      <c r="A26" s="186">
        <f t="shared" si="0"/>
        <v>21</v>
      </c>
      <c r="B26" s="186">
        <f t="shared" si="1"/>
      </c>
      <c r="C26" s="89" t="s">
        <v>610</v>
      </c>
      <c r="D26" s="429" t="s">
        <v>288</v>
      </c>
      <c r="E26" s="186">
        <f t="shared" si="2"/>
        <v>70</v>
      </c>
      <c r="F26" s="84"/>
      <c r="G26" s="243">
        <f>IF(F26=0,"",VLOOKUP(F26,'得点テーブル'!$B$6:$H$133,2,0))</f>
      </c>
      <c r="H26" s="298"/>
      <c r="I26" s="300">
        <f>IF(H26=0,"",VLOOKUP(H26,'得点テーブル'!$B$6:$H$133,2,0))</f>
      </c>
      <c r="J26" s="85">
        <v>32</v>
      </c>
      <c r="K26" s="189">
        <f>IF(J26=0,"",VLOOKUP(J26,'得点テーブル'!$B$6:$H$133,3,0))</f>
        <v>15</v>
      </c>
      <c r="L26" s="84">
        <v>64</v>
      </c>
      <c r="M26" s="189">
        <f>IF(L26=0,"",VLOOKUP(L26,'得点テーブル'!$B$6:$H$133,5,0))</f>
        <v>20</v>
      </c>
      <c r="N26" s="85">
        <v>16</v>
      </c>
      <c r="O26" s="189">
        <f>IF(N26=0,"",VLOOKUP(N26,'得点テーブル'!$B$6:$H$133,6,0))</f>
        <v>20</v>
      </c>
      <c r="P26" s="84">
        <v>64</v>
      </c>
      <c r="Q26" s="189">
        <f>IF(P26=0,"",VLOOKUP(P26,'得点テーブル'!$B$6:$H$133,7,0))</f>
        <v>15</v>
      </c>
      <c r="R26" s="62">
        <v>17.333333333333332</v>
      </c>
      <c r="S26" s="35"/>
    </row>
    <row r="27" spans="1:19" ht="13.5" customHeight="1">
      <c r="A27" s="186">
        <f t="shared" si="0"/>
        <v>22</v>
      </c>
      <c r="B27" s="186">
        <f t="shared" si="1"/>
      </c>
      <c r="C27" s="89" t="s">
        <v>611</v>
      </c>
      <c r="D27" s="428" t="s">
        <v>40</v>
      </c>
      <c r="E27" s="186">
        <f t="shared" si="2"/>
        <v>67</v>
      </c>
      <c r="F27" s="84">
        <v>4</v>
      </c>
      <c r="G27" s="243">
        <f>IF(F27=0,"",VLOOKUP(F27,'得点テーブル'!$B$6:$H$133,2,0))</f>
        <v>12</v>
      </c>
      <c r="H27" s="298"/>
      <c r="I27" s="300">
        <f>IF(H27=0,"",VLOOKUP(H27,'得点テーブル'!$B$6:$H$133,2,0))</f>
      </c>
      <c r="J27" s="85"/>
      <c r="K27" s="189">
        <f>IF(J27=0,"",VLOOKUP(J27,'得点テーブル'!$B$6:$H$133,3,0))</f>
      </c>
      <c r="L27" s="84">
        <v>16</v>
      </c>
      <c r="M27" s="189">
        <f>IF(L27=0,"",VLOOKUP(L27,'得点テーブル'!$B$6:$H$133,5,0))</f>
        <v>40</v>
      </c>
      <c r="N27" s="85"/>
      <c r="O27" s="189">
        <f>IF(N27=0,"",VLOOKUP(N27,'得点テーブル'!$B$6:$H$133,6,0))</f>
      </c>
      <c r="P27" s="84">
        <v>64</v>
      </c>
      <c r="Q27" s="189">
        <f>IF(P27=0,"",VLOOKUP(P27,'得点テーブル'!$B$6:$H$133,7,0))</f>
        <v>15</v>
      </c>
      <c r="R27" s="62">
        <v>25</v>
      </c>
      <c r="S27" s="35"/>
    </row>
    <row r="28" spans="1:19" ht="13.5" customHeight="1">
      <c r="A28" s="186">
        <f t="shared" si="0"/>
        <v>23</v>
      </c>
      <c r="B28" s="186">
        <f t="shared" si="1"/>
      </c>
      <c r="C28" s="89" t="s">
        <v>612</v>
      </c>
      <c r="D28" s="428" t="s">
        <v>19</v>
      </c>
      <c r="E28" s="186">
        <f t="shared" si="2"/>
        <v>65</v>
      </c>
      <c r="F28" s="84"/>
      <c r="G28" s="243">
        <f>IF(F28=0,"",VLOOKUP(F28,'得点テーブル'!$B$6:$H$133,2,0))</f>
      </c>
      <c r="H28" s="298"/>
      <c r="I28" s="300">
        <f>IF(H28=0,"",VLOOKUP(H28,'得点テーブル'!$B$6:$H$133,2,0))</f>
      </c>
      <c r="J28" s="85">
        <v>16</v>
      </c>
      <c r="K28" s="189">
        <f>IF(J28=0,"",VLOOKUP(J28,'得点テーブル'!$B$6:$H$133,3,0))</f>
        <v>25</v>
      </c>
      <c r="L28" s="84">
        <v>16</v>
      </c>
      <c r="M28" s="189">
        <f>IF(L28=0,"",VLOOKUP(L28,'得点テーブル'!$B$6:$H$133,5,0))</f>
        <v>40</v>
      </c>
      <c r="N28" s="85"/>
      <c r="O28" s="189">
        <f>IF(N28=0,"",VLOOKUP(N28,'得点テーブル'!$B$6:$H$133,6,0))</f>
      </c>
      <c r="P28" s="84"/>
      <c r="Q28" s="189">
        <f>IF(P28=0,"",VLOOKUP(P28,'得点テーブル'!$B$6:$H$133,7,0))</f>
      </c>
      <c r="R28" s="62">
        <v>25</v>
      </c>
      <c r="S28" s="35"/>
    </row>
    <row r="29" spans="1:19" ht="13.5" customHeight="1">
      <c r="A29" s="186">
        <f t="shared" si="0"/>
        <v>24</v>
      </c>
      <c r="B29" s="186">
        <f t="shared" si="1"/>
      </c>
      <c r="C29" s="89" t="s">
        <v>613</v>
      </c>
      <c r="D29" s="428" t="s">
        <v>96</v>
      </c>
      <c r="E29" s="186">
        <f t="shared" si="2"/>
        <v>61</v>
      </c>
      <c r="F29" s="84">
        <v>16</v>
      </c>
      <c r="G29" s="243">
        <f>IF(F29=0,"",VLOOKUP(F29,'得点テーブル'!$B$6:$H$133,2,0))</f>
        <v>6</v>
      </c>
      <c r="H29" s="298">
        <v>1</v>
      </c>
      <c r="I29" s="300">
        <f>IF(H29=0,"",VLOOKUP(H29,'得点テーブル'!$B$6:$H$133,2,0))</f>
        <v>25</v>
      </c>
      <c r="J29" s="85"/>
      <c r="K29" s="189">
        <f>IF(J29=0,"",VLOOKUP(J29,'得点テーブル'!$B$6:$H$133,3,0))</f>
      </c>
      <c r="L29" s="84">
        <v>32</v>
      </c>
      <c r="M29" s="189">
        <f>IF(L29=0,"",VLOOKUP(L29,'得点テーブル'!$B$6:$H$133,5,0))</f>
        <v>30</v>
      </c>
      <c r="N29" s="85"/>
      <c r="O29" s="189">
        <f>IF(N29=0,"",VLOOKUP(N29,'得点テーブル'!$B$6:$H$133,6,0))</f>
      </c>
      <c r="P29" s="84"/>
      <c r="Q29" s="189">
        <f>IF(P29=0,"",VLOOKUP(P29,'得点テーブル'!$B$6:$H$133,7,0))</f>
      </c>
      <c r="R29" s="62">
        <v>16.666666666666668</v>
      </c>
      <c r="S29" s="35"/>
    </row>
    <row r="30" spans="1:18" ht="13.5" customHeight="1">
      <c r="A30" s="186">
        <f t="shared" si="0"/>
        <v>25</v>
      </c>
      <c r="B30" s="186">
        <f t="shared" si="1"/>
      </c>
      <c r="C30" s="89" t="s">
        <v>614</v>
      </c>
      <c r="D30" s="433" t="s">
        <v>588</v>
      </c>
      <c r="E30" s="186">
        <f t="shared" si="2"/>
        <v>55</v>
      </c>
      <c r="F30" s="84"/>
      <c r="G30" s="243">
        <f>IF(F30=0,"",VLOOKUP(F30,'得点テーブル'!$B$6:$H$133,2,0))</f>
      </c>
      <c r="H30" s="298"/>
      <c r="I30" s="300">
        <f>IF(H30=0,"",VLOOKUP(H30,'得点テーブル'!$B$6:$H$133,2,0))</f>
      </c>
      <c r="J30" s="85">
        <v>32</v>
      </c>
      <c r="K30" s="189">
        <f>IF(J30=0,"",VLOOKUP(J30,'得点テーブル'!$B$6:$H$133,3,0))</f>
        <v>15</v>
      </c>
      <c r="L30" s="84">
        <v>16</v>
      </c>
      <c r="M30" s="189">
        <f>IF(L30=0,"",VLOOKUP(L30,'得点テーブル'!$B$6:$H$133,5,0))</f>
        <v>40</v>
      </c>
      <c r="N30" s="85"/>
      <c r="O30" s="189">
        <f>IF(N30=0,"",VLOOKUP(N30,'得点テーブル'!$B$6:$H$133,6,0))</f>
      </c>
      <c r="P30" s="84"/>
      <c r="Q30" s="189">
        <f>IF(P30=0,"",VLOOKUP(P30,'得点テーブル'!$B$6:$H$133,7,0))</f>
      </c>
      <c r="R30" s="62">
        <v>20</v>
      </c>
    </row>
    <row r="31" spans="1:19" ht="13.5" customHeight="1">
      <c r="A31" s="186">
        <f t="shared" si="0"/>
        <v>25</v>
      </c>
      <c r="B31" s="186" t="str">
        <f t="shared" si="1"/>
        <v>T</v>
      </c>
      <c r="C31" s="89" t="s">
        <v>615</v>
      </c>
      <c r="D31" s="430" t="s">
        <v>616</v>
      </c>
      <c r="E31" s="186">
        <f t="shared" si="2"/>
        <v>55</v>
      </c>
      <c r="F31" s="84"/>
      <c r="G31" s="243">
        <f>IF(F31=0,"",VLOOKUP(F31,'得点テーブル'!$B$6:$H$133,2,0))</f>
      </c>
      <c r="H31" s="298"/>
      <c r="I31" s="300">
        <f>IF(H31=0,"",VLOOKUP(H31,'得点テーブル'!$B$6:$H$133,2,0))</f>
      </c>
      <c r="J31" s="85">
        <v>64</v>
      </c>
      <c r="K31" s="189">
        <f>IF(J31=0,"",VLOOKUP(J31,'得点テーブル'!$B$6:$H$133,3,0))</f>
        <v>10</v>
      </c>
      <c r="L31" s="84">
        <v>32</v>
      </c>
      <c r="M31" s="189">
        <f>IF(L31=0,"",VLOOKUP(L31,'得点テーブル'!$B$6:$H$133,5,0))</f>
        <v>30</v>
      </c>
      <c r="N31" s="85"/>
      <c r="O31" s="189">
        <f>IF(N31=0,"",VLOOKUP(N31,'得点テーブル'!$B$6:$H$133,6,0))</f>
      </c>
      <c r="P31" s="84">
        <v>64</v>
      </c>
      <c r="Q31" s="189">
        <f>IF(P31=0,"",VLOOKUP(P31,'得点テーブル'!$B$6:$H$133,7,0))</f>
        <v>15</v>
      </c>
      <c r="R31" s="62">
        <v>22.5</v>
      </c>
      <c r="S31" s="35"/>
    </row>
    <row r="32" spans="1:19" ht="13.5" customHeight="1">
      <c r="A32" s="186">
        <f t="shared" si="0"/>
        <v>27</v>
      </c>
      <c r="B32" s="186">
        <f t="shared" si="1"/>
      </c>
      <c r="C32" s="91" t="s">
        <v>617</v>
      </c>
      <c r="D32" s="427" t="s">
        <v>588</v>
      </c>
      <c r="E32" s="186">
        <f t="shared" si="2"/>
        <v>50</v>
      </c>
      <c r="F32" s="84"/>
      <c r="G32" s="243">
        <f>IF(F32=0,"",VLOOKUP(F32,'得点テーブル'!$B$6:$H$133,2,0))</f>
      </c>
      <c r="H32" s="298"/>
      <c r="I32" s="300">
        <f>IF(H32=0,"",VLOOKUP(H32,'得点テーブル'!$B$6:$H$133,2,0))</f>
      </c>
      <c r="J32" s="85">
        <v>64</v>
      </c>
      <c r="K32" s="189">
        <f>IF(J32=0,"",VLOOKUP(J32,'得点テーブル'!$B$6:$H$133,3,0))</f>
        <v>10</v>
      </c>
      <c r="L32" s="84">
        <v>16</v>
      </c>
      <c r="M32" s="189">
        <f>IF(L32=0,"",VLOOKUP(L32,'得点テーブル'!$B$6:$H$133,5,0))</f>
        <v>40</v>
      </c>
      <c r="N32" s="85"/>
      <c r="O32" s="189">
        <f>IF(N32=0,"",VLOOKUP(N32,'得点テーブル'!$B$6:$H$133,6,0))</f>
      </c>
      <c r="P32" s="84"/>
      <c r="Q32" s="189">
        <f>IF(P32=0,"",VLOOKUP(P32,'得点テーブル'!$B$6:$H$133,7,0))</f>
      </c>
      <c r="R32" s="62">
        <v>22.5</v>
      </c>
      <c r="S32" s="35"/>
    </row>
    <row r="33" spans="1:19" ht="13.5" customHeight="1">
      <c r="A33" s="186">
        <f t="shared" si="0"/>
        <v>28</v>
      </c>
      <c r="B33" s="186">
        <f t="shared" si="1"/>
      </c>
      <c r="C33" s="89" t="s">
        <v>618</v>
      </c>
      <c r="D33" s="428" t="s">
        <v>31</v>
      </c>
      <c r="E33" s="186">
        <f t="shared" si="2"/>
        <v>45</v>
      </c>
      <c r="F33" s="84"/>
      <c r="G33" s="243">
        <f>IF(F33=0,"",VLOOKUP(F33,'得点テーブル'!$B$6:$H$133,2,0))</f>
      </c>
      <c r="H33" s="298"/>
      <c r="I33" s="300">
        <f>IF(H33=0,"",VLOOKUP(H33,'得点テーブル'!$B$6:$H$133,2,0))</f>
      </c>
      <c r="J33" s="85">
        <v>64</v>
      </c>
      <c r="K33" s="189">
        <f>IF(J33=0,"",VLOOKUP(J33,'得点テーブル'!$B$6:$H$133,3,0))</f>
        <v>10</v>
      </c>
      <c r="L33" s="84">
        <v>64</v>
      </c>
      <c r="M33" s="189">
        <f>IF(L33=0,"",VLOOKUP(L33,'得点テーブル'!$B$6:$H$133,5,0))</f>
        <v>20</v>
      </c>
      <c r="N33" s="85"/>
      <c r="O33" s="189">
        <f>IF(N33=0,"",VLOOKUP(N33,'得点テーブル'!$B$6:$H$133,6,0))</f>
      </c>
      <c r="P33" s="84">
        <v>64</v>
      </c>
      <c r="Q33" s="189">
        <f>IF(P33=0,"",VLOOKUP(P33,'得点テーブル'!$B$6:$H$133,7,0))</f>
        <v>15</v>
      </c>
      <c r="R33" s="62">
        <v>14.666666666666666</v>
      </c>
      <c r="S33" s="35"/>
    </row>
    <row r="34" spans="1:19" ht="13.5" customHeight="1">
      <c r="A34" s="186">
        <f t="shared" si="0"/>
        <v>29</v>
      </c>
      <c r="B34" s="186">
        <f t="shared" si="1"/>
      </c>
      <c r="C34" s="89" t="s">
        <v>619</v>
      </c>
      <c r="D34" s="428" t="s">
        <v>47</v>
      </c>
      <c r="E34" s="186">
        <f t="shared" si="2"/>
        <v>43</v>
      </c>
      <c r="F34" s="84">
        <v>8</v>
      </c>
      <c r="G34" s="243">
        <f>IF(F34=0,"",VLOOKUP(F34,'得点テーブル'!$B$6:$H$133,2,0))</f>
        <v>8</v>
      </c>
      <c r="H34" s="298"/>
      <c r="I34" s="300">
        <f>IF(H34=0,"",VLOOKUP(H34,'得点テーブル'!$B$6:$H$133,2,0))</f>
      </c>
      <c r="J34" s="85"/>
      <c r="K34" s="189">
        <f>IF(J34=0,"",VLOOKUP(J34,'得点テーブル'!$B$6:$H$133,3,0))</f>
      </c>
      <c r="L34" s="84">
        <v>64</v>
      </c>
      <c r="M34" s="189">
        <f>IF(L34=0,"",VLOOKUP(L34,'得点テーブル'!$B$6:$H$133,5,0))</f>
        <v>20</v>
      </c>
      <c r="N34" s="85"/>
      <c r="O34" s="189">
        <f>IF(N34=0,"",VLOOKUP(N34,'得点テーブル'!$B$6:$H$133,6,0))</f>
      </c>
      <c r="P34" s="84">
        <v>64</v>
      </c>
      <c r="Q34" s="189">
        <f>IF(P34=0,"",VLOOKUP(P34,'得点テーブル'!$B$6:$H$133,7,0))</f>
        <v>15</v>
      </c>
      <c r="R34" s="62">
        <v>40</v>
      </c>
      <c r="S34" s="35"/>
    </row>
    <row r="35" spans="1:19" ht="13.5" customHeight="1">
      <c r="A35" s="186">
        <f t="shared" si="0"/>
        <v>30</v>
      </c>
      <c r="B35" s="186">
        <f t="shared" si="1"/>
      </c>
      <c r="C35" s="89" t="s">
        <v>620</v>
      </c>
      <c r="D35" s="428" t="s">
        <v>42</v>
      </c>
      <c r="E35" s="186">
        <f t="shared" si="2"/>
        <v>40</v>
      </c>
      <c r="F35" s="84"/>
      <c r="G35" s="243">
        <f>IF(F35=0,"",VLOOKUP(F35,'得点テーブル'!$B$6:$H$133,2,0))</f>
      </c>
      <c r="H35" s="298"/>
      <c r="I35" s="300">
        <f>IF(H35=0,"",VLOOKUP(H35,'得点テーブル'!$B$6:$H$133,2,0))</f>
      </c>
      <c r="J35" s="85">
        <v>64</v>
      </c>
      <c r="K35" s="189">
        <f>IF(J35=0,"",VLOOKUP(J35,'得点テーブル'!$B$6:$H$133,3,0))</f>
        <v>10</v>
      </c>
      <c r="L35" s="84">
        <v>32</v>
      </c>
      <c r="M35" s="189">
        <f>IF(L35=0,"",VLOOKUP(L35,'得点テーブル'!$B$6:$H$133,5,0))</f>
        <v>30</v>
      </c>
      <c r="N35" s="85"/>
      <c r="O35" s="189">
        <f>IF(N35=0,"",VLOOKUP(N35,'得点テーブル'!$B$6:$H$133,6,0))</f>
      </c>
      <c r="P35" s="84"/>
      <c r="Q35" s="189">
        <f>IF(P35=0,"",VLOOKUP(P35,'得点テーブル'!$B$6:$H$133,7,0))</f>
      </c>
      <c r="R35" s="62">
        <v>40</v>
      </c>
      <c r="S35" s="35"/>
    </row>
    <row r="36" spans="1:19" ht="13.5" customHeight="1">
      <c r="A36" s="186">
        <f t="shared" si="0"/>
        <v>30</v>
      </c>
      <c r="B36" s="186" t="str">
        <f t="shared" si="1"/>
        <v>T</v>
      </c>
      <c r="C36" s="89" t="s">
        <v>621</v>
      </c>
      <c r="D36" s="427" t="s">
        <v>588</v>
      </c>
      <c r="E36" s="186">
        <f t="shared" si="2"/>
        <v>40</v>
      </c>
      <c r="F36" s="84"/>
      <c r="G36" s="243">
        <f>IF(F36=0,"",VLOOKUP(F36,'得点テーブル'!$B$6:$H$133,2,0))</f>
      </c>
      <c r="H36" s="298"/>
      <c r="I36" s="300">
        <f>IF(H36=0,"",VLOOKUP(H36,'得点テーブル'!$B$6:$H$133,2,0))</f>
      </c>
      <c r="J36" s="85">
        <v>8</v>
      </c>
      <c r="K36" s="189">
        <f>IF(J36=0,"",VLOOKUP(J36,'得点テーブル'!$B$6:$H$133,3,0))</f>
        <v>40</v>
      </c>
      <c r="L36" s="84"/>
      <c r="M36" s="189">
        <f>IF(L36=0,"",VLOOKUP(L36,'得点テーブル'!$B$6:$H$133,5,0))</f>
      </c>
      <c r="N36" s="85"/>
      <c r="O36" s="189">
        <f>IF(N36=0,"",VLOOKUP(N36,'得点テーブル'!$B$6:$H$133,6,0))</f>
      </c>
      <c r="P36" s="84"/>
      <c r="Q36" s="189">
        <f>IF(P36=0,"",VLOOKUP(P36,'得点テーブル'!$B$6:$H$133,7,0))</f>
      </c>
      <c r="R36" s="62">
        <v>40</v>
      </c>
      <c r="S36" s="35"/>
    </row>
    <row r="37" spans="1:19" ht="13.5" customHeight="1">
      <c r="A37" s="186">
        <f t="shared" si="0"/>
        <v>32</v>
      </c>
      <c r="B37" s="186">
        <f t="shared" si="1"/>
      </c>
      <c r="C37" s="89" t="s">
        <v>622</v>
      </c>
      <c r="D37" s="428" t="s">
        <v>623</v>
      </c>
      <c r="E37" s="186">
        <f t="shared" si="2"/>
        <v>38</v>
      </c>
      <c r="F37" s="84">
        <v>16</v>
      </c>
      <c r="G37" s="243">
        <f>IF(F37=0,"",VLOOKUP(F37,'得点テーブル'!$B$6:$H$133,2,0))</f>
        <v>6</v>
      </c>
      <c r="H37" s="298">
        <v>4</v>
      </c>
      <c r="I37" s="300">
        <f>IF(H37=0,"",VLOOKUP(H37,'得点テーブル'!$B$6:$H$133,2,0))</f>
        <v>12</v>
      </c>
      <c r="J37" s="85"/>
      <c r="K37" s="189"/>
      <c r="L37" s="84">
        <v>64</v>
      </c>
      <c r="M37" s="189">
        <f>IF(L37=0,"",VLOOKUP(L37,'得点テーブル'!$B$6:$H$133,5,0))</f>
        <v>20</v>
      </c>
      <c r="N37" s="85"/>
      <c r="O37" s="189"/>
      <c r="P37" s="84"/>
      <c r="Q37" s="189"/>
      <c r="R37" s="62">
        <v>17.5</v>
      </c>
      <c r="S37" s="35"/>
    </row>
    <row r="38" spans="1:19" ht="13.5" customHeight="1">
      <c r="A38" s="186">
        <f aca="true" t="shared" si="3" ref="A38:A69">IF(E38=0,"",RANK(E38,$E$4:$E$208))</f>
        <v>33</v>
      </c>
      <c r="B38" s="186">
        <f t="shared" si="1"/>
      </c>
      <c r="C38" s="89" t="s">
        <v>624</v>
      </c>
      <c r="D38" s="428" t="s">
        <v>23</v>
      </c>
      <c r="E38" s="186">
        <f t="shared" si="2"/>
        <v>36</v>
      </c>
      <c r="F38" s="84"/>
      <c r="G38" s="243">
        <f>IF(F38=0,"",VLOOKUP(F38,'得点テーブル'!$B$6:$H$133,2,0))</f>
      </c>
      <c r="H38" s="298">
        <v>16</v>
      </c>
      <c r="I38" s="300">
        <f>IF(H38=0,"",VLOOKUP(H38,'得点テーブル'!$B$6:$H$133,2,0))</f>
        <v>6</v>
      </c>
      <c r="J38" s="85">
        <v>64</v>
      </c>
      <c r="K38" s="189">
        <f>IF(J38=0,"",VLOOKUP(J38,'得点テーブル'!$B$6:$H$133,3,0))</f>
        <v>10</v>
      </c>
      <c r="L38" s="84">
        <v>64</v>
      </c>
      <c r="M38" s="189">
        <f>IF(L38=0,"",VLOOKUP(L38,'得点テーブル'!$B$6:$H$133,5,0))</f>
        <v>20</v>
      </c>
      <c r="N38" s="85"/>
      <c r="O38" s="189">
        <f>IF(N38=0,"",VLOOKUP(N38,'得点テーブル'!$B$6:$H$133,6,0))</f>
      </c>
      <c r="P38" s="84"/>
      <c r="Q38" s="189">
        <f>IF(P38=0,"",VLOOKUP(P38,'得点テーブル'!$B$6:$H$133,7,0))</f>
      </c>
      <c r="R38" s="62">
        <v>17.5</v>
      </c>
      <c r="S38" s="32"/>
    </row>
    <row r="39" spans="1:19" ht="13.5" customHeight="1">
      <c r="A39" s="186">
        <f t="shared" si="3"/>
        <v>34</v>
      </c>
      <c r="B39" s="186">
        <f t="shared" si="1"/>
      </c>
      <c r="C39" s="268" t="s">
        <v>625</v>
      </c>
      <c r="D39" s="428" t="s">
        <v>47</v>
      </c>
      <c r="E39" s="186">
        <f t="shared" si="2"/>
        <v>35</v>
      </c>
      <c r="F39" s="84"/>
      <c r="G39" s="243">
        <f>IF(F39=0,"",VLOOKUP(F39,'得点テーブル'!$B$6:$H$133,2,0))</f>
      </c>
      <c r="H39" s="298"/>
      <c r="I39" s="300">
        <f>IF(H39=0,"",VLOOKUP(H39,'得点テーブル'!$B$6:$H$133,2,0))</f>
      </c>
      <c r="J39" s="85"/>
      <c r="K39" s="189">
        <f>IF(J39=0,"",VLOOKUP(J39,'得点テーブル'!$B$6:$H$133,3,0))</f>
      </c>
      <c r="L39" s="84">
        <v>64</v>
      </c>
      <c r="M39" s="189">
        <f>IF(L39=0,"",VLOOKUP(L39,'得点テーブル'!$B$6:$H$133,5,0))</f>
        <v>20</v>
      </c>
      <c r="N39" s="85"/>
      <c r="O39" s="189">
        <f>IF(N39=0,"",VLOOKUP(N39,'得点テーブル'!$B$6:$H$133,6,0))</f>
      </c>
      <c r="P39" s="84">
        <v>64</v>
      </c>
      <c r="Q39" s="189">
        <f>IF(P39=0,"",VLOOKUP(P39,'得点テーブル'!$B$6:$H$133,7,0))</f>
        <v>15</v>
      </c>
      <c r="R39" s="62">
        <v>17.5</v>
      </c>
      <c r="S39" s="35"/>
    </row>
    <row r="40" spans="1:17" ht="13.5" customHeight="1">
      <c r="A40" s="186">
        <f t="shared" si="3"/>
        <v>35</v>
      </c>
      <c r="B40" s="186">
        <f t="shared" si="1"/>
      </c>
      <c r="C40" s="91" t="s">
        <v>626</v>
      </c>
      <c r="D40" s="428" t="s">
        <v>47</v>
      </c>
      <c r="E40" s="186">
        <f t="shared" si="2"/>
        <v>34</v>
      </c>
      <c r="F40" s="84">
        <v>32</v>
      </c>
      <c r="G40" s="243">
        <f>IF(F40=0,"",VLOOKUP(F40,'得点テーブル'!$B$6:$H$133,2,0))</f>
        <v>4</v>
      </c>
      <c r="H40" s="298"/>
      <c r="I40" s="300">
        <f>IF(H40=0,"",VLOOKUP(H40,'得点テーブル'!$B$6:$H$133,2,0))</f>
      </c>
      <c r="J40" s="85">
        <v>64</v>
      </c>
      <c r="K40" s="189">
        <f>IF(J40=0,"",VLOOKUP(J40,'得点テーブル'!$B$6:$H$133,3,0))</f>
        <v>10</v>
      </c>
      <c r="L40" s="84">
        <v>64</v>
      </c>
      <c r="M40" s="189">
        <f>IF(L40=0,"",VLOOKUP(L40,'得点テーブル'!$B$6:$H$133,5,0))</f>
        <v>20</v>
      </c>
      <c r="N40" s="85"/>
      <c r="O40" s="189">
        <f>IF(N40=0,"",VLOOKUP(N40,'得点テーブル'!$B$6:$H$133,6,0))</f>
      </c>
      <c r="P40" s="84"/>
      <c r="Q40" s="189">
        <f>IF(P40=0,"",VLOOKUP(P40,'得点テーブル'!$B$6:$H$133,7,0))</f>
      </c>
    </row>
    <row r="41" spans="1:19" ht="13.5" customHeight="1">
      <c r="A41" s="186">
        <f t="shared" si="3"/>
        <v>36</v>
      </c>
      <c r="B41" s="186">
        <f t="shared" si="1"/>
      </c>
      <c r="C41" s="91" t="s">
        <v>627</v>
      </c>
      <c r="D41" s="427" t="s">
        <v>68</v>
      </c>
      <c r="E41" s="186">
        <f t="shared" si="2"/>
        <v>32</v>
      </c>
      <c r="F41" s="84">
        <v>32</v>
      </c>
      <c r="G41" s="243">
        <f>IF(F41=0,"",VLOOKUP(F41,'得点テーブル'!$B$6:$H$133,2,0))</f>
        <v>4</v>
      </c>
      <c r="H41" s="298">
        <v>8</v>
      </c>
      <c r="I41" s="300">
        <f>IF(H41=0,"",VLOOKUP(H41,'得点テーブル'!$B$6:$H$133,2,0))</f>
        <v>8</v>
      </c>
      <c r="J41" s="85"/>
      <c r="K41" s="189">
        <f>IF(J41=0,"",VLOOKUP(J41,'得点テーブル'!$B$6:$H$133,3,0))</f>
      </c>
      <c r="L41" s="84">
        <v>64</v>
      </c>
      <c r="M41" s="189">
        <f>IF(L41=0,"",VLOOKUP(L41,'得点テーブル'!$B$6:$H$133,5,0))</f>
        <v>20</v>
      </c>
      <c r="N41" s="85"/>
      <c r="O41" s="189">
        <f>IF(N41=0,"",VLOOKUP(N41,'得点テーブル'!$B$6:$H$133,6,0))</f>
      </c>
      <c r="P41" s="84"/>
      <c r="Q41" s="189">
        <f>IF(P41=0,"",VLOOKUP(P41,'得点テーブル'!$B$6:$H$133,7,0))</f>
      </c>
      <c r="R41" s="62">
        <v>17.5</v>
      </c>
      <c r="S41" s="32"/>
    </row>
    <row r="42" spans="1:19" ht="13.5" customHeight="1">
      <c r="A42" s="186">
        <f t="shared" si="3"/>
        <v>37</v>
      </c>
      <c r="B42" s="186">
        <f t="shared" si="1"/>
      </c>
      <c r="C42" s="89" t="s">
        <v>628</v>
      </c>
      <c r="D42" s="428" t="s">
        <v>47</v>
      </c>
      <c r="E42" s="186">
        <f t="shared" si="2"/>
        <v>30</v>
      </c>
      <c r="F42" s="84"/>
      <c r="G42" s="243">
        <f>IF(F42=0,"",VLOOKUP(F42,'得点テーブル'!$B$6:$H$133,2,0))</f>
      </c>
      <c r="H42" s="298"/>
      <c r="I42" s="300">
        <f>IF(H42=0,"",VLOOKUP(H42,'得点テーブル'!$B$6:$H$133,2,0))</f>
      </c>
      <c r="J42" s="85"/>
      <c r="K42" s="189">
        <f>IF(J42=0,"",VLOOKUP(J42,'得点テーブル'!$B$6:$H$133,3,0))</f>
      </c>
      <c r="L42" s="84">
        <v>32</v>
      </c>
      <c r="M42" s="189">
        <f>IF(L42=0,"",VLOOKUP(L42,'得点テーブル'!$B$6:$H$133,5,0))</f>
        <v>30</v>
      </c>
      <c r="N42" s="85"/>
      <c r="O42" s="189">
        <f>IF(N42=0,"",VLOOKUP(N42,'得点テーブル'!$B$6:$H$133,6,0))</f>
      </c>
      <c r="P42" s="84"/>
      <c r="Q42" s="189">
        <f>IF(P42=0,"",VLOOKUP(P42,'得点テーブル'!$B$6:$H$133,7,0))</f>
      </c>
      <c r="R42" s="62">
        <v>30</v>
      </c>
      <c r="S42" s="35"/>
    </row>
    <row r="43" spans="1:19" ht="13.5" customHeight="1">
      <c r="A43" s="186">
        <f t="shared" si="3"/>
        <v>37</v>
      </c>
      <c r="B43" s="186" t="str">
        <f t="shared" si="1"/>
        <v>T</v>
      </c>
      <c r="C43" s="89" t="s">
        <v>629</v>
      </c>
      <c r="D43" s="427" t="s">
        <v>50</v>
      </c>
      <c r="E43" s="186">
        <f t="shared" si="2"/>
        <v>30</v>
      </c>
      <c r="F43" s="84"/>
      <c r="G43" s="243">
        <f>IF(F43=0,"",VLOOKUP(F43,'得点テーブル'!$B$6:$H$133,2,0))</f>
      </c>
      <c r="H43" s="298"/>
      <c r="I43" s="300">
        <f>IF(H43=0,"",VLOOKUP(H43,'得点テーブル'!$B$6:$H$133,2,0))</f>
      </c>
      <c r="J43" s="85">
        <v>64</v>
      </c>
      <c r="K43" s="189">
        <f>IF(J43=0,"",VLOOKUP(J43,'得点テーブル'!$B$6:$H$133,3,0))</f>
        <v>10</v>
      </c>
      <c r="L43" s="84"/>
      <c r="M43" s="189">
        <f>IF(L43=0,"",VLOOKUP(L43,'得点テーブル'!$B$6:$H$133,5,0))</f>
      </c>
      <c r="N43" s="85"/>
      <c r="O43" s="189">
        <f>IF(N43=0,"",VLOOKUP(N43,'得点テーブル'!$B$6:$H$133,6,0))</f>
      </c>
      <c r="P43" s="84">
        <v>32</v>
      </c>
      <c r="Q43" s="189">
        <f>IF(P43=0,"",VLOOKUP(P43,'得点テーブル'!$B$6:$H$133,7,0))</f>
        <v>20</v>
      </c>
      <c r="R43" s="62">
        <v>30</v>
      </c>
      <c r="S43" s="35"/>
    </row>
    <row r="44" spans="1:19" ht="13.5" customHeight="1">
      <c r="A44" s="186">
        <f t="shared" si="3"/>
        <v>37</v>
      </c>
      <c r="B44" s="186" t="str">
        <f t="shared" si="1"/>
        <v>T</v>
      </c>
      <c r="C44" s="92" t="s">
        <v>630</v>
      </c>
      <c r="D44" s="427" t="s">
        <v>588</v>
      </c>
      <c r="E44" s="186">
        <f t="shared" si="2"/>
        <v>30</v>
      </c>
      <c r="F44" s="84"/>
      <c r="G44" s="243">
        <f>IF(F44=0,"",VLOOKUP(F44,'得点テーブル'!$B$6:$H$133,2,0))</f>
      </c>
      <c r="H44" s="298"/>
      <c r="I44" s="300">
        <f>IF(H44=0,"",VLOOKUP(H44,'得点テーブル'!$B$6:$H$133,2,0))</f>
      </c>
      <c r="J44" s="85">
        <v>64</v>
      </c>
      <c r="K44" s="189">
        <f>IF(J44=0,"",VLOOKUP(J44,'得点テーブル'!$B$6:$H$133,3,0))</f>
        <v>10</v>
      </c>
      <c r="L44" s="84">
        <v>64</v>
      </c>
      <c r="M44" s="189">
        <f>IF(L44=0,"",VLOOKUP(L44,'得点テーブル'!$B$6:$H$133,5,0))</f>
        <v>20</v>
      </c>
      <c r="N44" s="85"/>
      <c r="O44" s="189">
        <f>IF(N44=0,"",VLOOKUP(N44,'得点テーブル'!$B$6:$H$133,6,0))</f>
      </c>
      <c r="P44" s="84"/>
      <c r="Q44" s="189">
        <f>IF(P44=0,"",VLOOKUP(P44,'得点テーブル'!$B$6:$H$133,7,0))</f>
      </c>
      <c r="R44" s="62">
        <v>30</v>
      </c>
      <c r="S44" s="35"/>
    </row>
    <row r="45" spans="1:19" ht="13.5" customHeight="1">
      <c r="A45" s="186">
        <f t="shared" si="3"/>
        <v>37</v>
      </c>
      <c r="B45" s="186" t="str">
        <f t="shared" si="1"/>
        <v>T</v>
      </c>
      <c r="C45" s="89" t="s">
        <v>631</v>
      </c>
      <c r="D45" s="428" t="s">
        <v>68</v>
      </c>
      <c r="E45" s="186">
        <f t="shared" si="2"/>
        <v>30</v>
      </c>
      <c r="F45" s="84"/>
      <c r="G45" s="243">
        <f>IF(F45=0,"",VLOOKUP(F45,'得点テーブル'!$B$6:$H$133,2,0))</f>
      </c>
      <c r="H45" s="298"/>
      <c r="I45" s="300">
        <f>IF(H45=0,"",VLOOKUP(H45,'得点テーブル'!$B$6:$H$133,2,0))</f>
      </c>
      <c r="J45" s="85">
        <v>64</v>
      </c>
      <c r="K45" s="189">
        <f>IF(J45=0,"",VLOOKUP(J45,'得点テーブル'!$B$6:$H$133,3,0))</f>
        <v>10</v>
      </c>
      <c r="L45" s="84">
        <v>64</v>
      </c>
      <c r="M45" s="189">
        <f>IF(L45=0,"",VLOOKUP(L45,'得点テーブル'!$B$6:$H$133,5,0))</f>
        <v>20</v>
      </c>
      <c r="N45" s="85"/>
      <c r="O45" s="189">
        <f>IF(N45=0,"",VLOOKUP(N45,'得点テーブル'!$B$6:$H$133,6,0))</f>
      </c>
      <c r="P45" s="84"/>
      <c r="Q45" s="189">
        <f>IF(P45=0,"",VLOOKUP(P45,'得点テーブル'!$B$6:$H$133,7,0))</f>
      </c>
      <c r="R45" s="62">
        <v>30</v>
      </c>
      <c r="S45" s="35"/>
    </row>
    <row r="46" spans="1:18" ht="13.5" customHeight="1">
      <c r="A46" s="186">
        <f t="shared" si="3"/>
        <v>37</v>
      </c>
      <c r="B46" s="186" t="str">
        <f t="shared" si="1"/>
        <v>T</v>
      </c>
      <c r="C46" s="89" t="s">
        <v>632</v>
      </c>
      <c r="D46" s="427" t="s">
        <v>633</v>
      </c>
      <c r="E46" s="186">
        <f t="shared" si="2"/>
        <v>30</v>
      </c>
      <c r="F46" s="84"/>
      <c r="G46" s="243">
        <f>IF(F46=0,"",VLOOKUP(F46,'得点テーブル'!$B$6:$H$133,2,0))</f>
      </c>
      <c r="H46" s="298"/>
      <c r="I46" s="300">
        <f>IF(H46=0,"",VLOOKUP(H46,'得点テーブル'!$B$6:$H$133,2,0))</f>
      </c>
      <c r="J46" s="85">
        <v>64</v>
      </c>
      <c r="K46" s="189">
        <f>IF(J46=0,"",VLOOKUP(J46,'得点テーブル'!$B$6:$H$133,3,0))</f>
        <v>10</v>
      </c>
      <c r="L46" s="84">
        <v>64</v>
      </c>
      <c r="M46" s="189">
        <f>IF(L46=0,"",VLOOKUP(L46,'得点テーブル'!$B$6:$H$133,5,0))</f>
        <v>20</v>
      </c>
      <c r="N46" s="85"/>
      <c r="O46" s="189">
        <f>IF(N46=0,"",VLOOKUP(N46,'得点テーブル'!$B$6:$H$133,6,0))</f>
      </c>
      <c r="P46" s="84"/>
      <c r="Q46" s="189">
        <f>IF(P46=0,"",VLOOKUP(P46,'得点テーブル'!$B$6:$H$133,7,0))</f>
      </c>
      <c r="R46" s="62">
        <v>15</v>
      </c>
    </row>
    <row r="47" spans="1:19" ht="13.5" customHeight="1">
      <c r="A47" s="186">
        <f t="shared" si="3"/>
        <v>42</v>
      </c>
      <c r="B47" s="186">
        <f t="shared" si="1"/>
      </c>
      <c r="C47" s="89" t="s">
        <v>634</v>
      </c>
      <c r="D47" s="428" t="s">
        <v>47</v>
      </c>
      <c r="E47" s="186">
        <f t="shared" si="2"/>
        <v>24</v>
      </c>
      <c r="F47" s="84">
        <v>32</v>
      </c>
      <c r="G47" s="243">
        <f>IF(F47=0,"",VLOOKUP(F47,'得点テーブル'!$B$6:$H$133,2,0))</f>
        <v>4</v>
      </c>
      <c r="H47" s="298"/>
      <c r="I47" s="300">
        <f>IF(H47=0,"",VLOOKUP(H47,'得点テーブル'!$B$6:$H$133,2,0))</f>
      </c>
      <c r="J47" s="85"/>
      <c r="K47" s="189">
        <f>IF(J47=0,"",VLOOKUP(J47,'得点テーブル'!$B$6:$H$133,3,0))</f>
      </c>
      <c r="L47" s="84">
        <v>64</v>
      </c>
      <c r="M47" s="189">
        <f>IF(L47=0,"",VLOOKUP(L47,'得点テーブル'!$B$6:$H$133,5,0))</f>
        <v>20</v>
      </c>
      <c r="N47" s="85"/>
      <c r="O47" s="189">
        <f>IF(N47=0,"",VLOOKUP(N47,'得点テーブル'!$B$6:$H$133,6,0))</f>
      </c>
      <c r="P47" s="84"/>
      <c r="Q47" s="189">
        <f>IF(P47=0,"",VLOOKUP(P47,'得点テーブル'!$B$6:$H$133,7,0))</f>
      </c>
      <c r="R47" s="62">
        <v>10.5</v>
      </c>
      <c r="S47" s="35"/>
    </row>
    <row r="48" spans="1:19" ht="13.5" customHeight="1">
      <c r="A48" s="186">
        <f t="shared" si="3"/>
        <v>43</v>
      </c>
      <c r="B48" s="186">
        <f t="shared" si="1"/>
      </c>
      <c r="C48" s="89" t="s">
        <v>635</v>
      </c>
      <c r="D48" s="428" t="s">
        <v>139</v>
      </c>
      <c r="E48" s="186">
        <f t="shared" si="2"/>
        <v>23</v>
      </c>
      <c r="F48" s="84">
        <v>8</v>
      </c>
      <c r="G48" s="243">
        <f>IF(F48=0,"",VLOOKUP(F48,'得点テーブル'!$B$6:$H$133,2,0))</f>
        <v>8</v>
      </c>
      <c r="H48" s="298"/>
      <c r="I48" s="300">
        <f>IF(H48=0,"",VLOOKUP(H48,'得点テーブル'!$B$6:$H$133,2,0))</f>
      </c>
      <c r="J48" s="85">
        <v>32</v>
      </c>
      <c r="K48" s="189">
        <f>IF(J48=0,"",VLOOKUP(J48,'得点テーブル'!$B$6:$H$133,3,0))</f>
        <v>15</v>
      </c>
      <c r="L48" s="84"/>
      <c r="M48" s="189">
        <f>IF(L48=0,"",VLOOKUP(L48,'得点テーブル'!$B$6:$H$133,5,0))</f>
      </c>
      <c r="N48" s="85"/>
      <c r="O48" s="189">
        <f>IF(N48=0,"",VLOOKUP(N48,'得点テーブル'!$B$6:$H$133,6,0))</f>
      </c>
      <c r="P48" s="84"/>
      <c r="Q48" s="189">
        <f>IF(P48=0,"",VLOOKUP(P48,'得点テーブル'!$B$6:$H$133,7,0))</f>
      </c>
      <c r="R48" s="62">
        <v>20</v>
      </c>
      <c r="S48" s="35"/>
    </row>
    <row r="49" spans="1:19" ht="13.5" customHeight="1">
      <c r="A49" s="186">
        <f t="shared" si="3"/>
        <v>44</v>
      </c>
      <c r="B49" s="186">
        <f t="shared" si="1"/>
      </c>
      <c r="C49" s="89" t="s">
        <v>636</v>
      </c>
      <c r="D49" s="428" t="s">
        <v>145</v>
      </c>
      <c r="E49" s="186">
        <f t="shared" si="2"/>
        <v>22</v>
      </c>
      <c r="F49" s="84">
        <v>32</v>
      </c>
      <c r="G49" s="243">
        <f>IF(F49=0,"",VLOOKUP(F49,'得点テーブル'!$B$6:$H$133,2,0))</f>
        <v>4</v>
      </c>
      <c r="H49" s="298">
        <v>2</v>
      </c>
      <c r="I49" s="300">
        <f>IF(H49=0,"",VLOOKUP(H49,'得点テーブル'!$B$6:$H$133,2,0))</f>
        <v>18</v>
      </c>
      <c r="J49" s="85"/>
      <c r="K49" s="189"/>
      <c r="L49" s="84"/>
      <c r="M49" s="189"/>
      <c r="N49" s="85"/>
      <c r="O49" s="189"/>
      <c r="P49" s="84"/>
      <c r="Q49" s="189"/>
      <c r="R49" s="62">
        <v>20</v>
      </c>
      <c r="S49" s="35"/>
    </row>
    <row r="50" spans="1:19" ht="13.5" customHeight="1">
      <c r="A50" s="186">
        <f t="shared" si="3"/>
        <v>45</v>
      </c>
      <c r="B50" s="186">
        <f t="shared" si="1"/>
      </c>
      <c r="C50" s="89" t="s">
        <v>637</v>
      </c>
      <c r="D50" s="428" t="s">
        <v>23</v>
      </c>
      <c r="E50" s="186">
        <f t="shared" si="2"/>
        <v>21</v>
      </c>
      <c r="F50" s="84"/>
      <c r="G50" s="243">
        <f>IF(F50=0,"",VLOOKUP(F50,'得点テーブル'!$B$6:$H$133,2,0))</f>
      </c>
      <c r="H50" s="298">
        <v>16</v>
      </c>
      <c r="I50" s="300">
        <f>IF(H50=0,"",VLOOKUP(H50,'得点テーブル'!$B$6:$H$133,2,0))</f>
        <v>6</v>
      </c>
      <c r="J50" s="85"/>
      <c r="K50" s="189">
        <f>IF(J50=0,"",VLOOKUP(J50,'得点テーブル'!$B$6:$H$133,3,0))</f>
      </c>
      <c r="L50" s="84"/>
      <c r="M50" s="189">
        <f>IF(L50=0,"",VLOOKUP(L50,'得点テーブル'!$B$6:$H$133,5,0))</f>
      </c>
      <c r="N50" s="85"/>
      <c r="O50" s="189">
        <f>IF(N50=0,"",VLOOKUP(N50,'得点テーブル'!$B$6:$H$133,6,0))</f>
      </c>
      <c r="P50" s="84">
        <v>64</v>
      </c>
      <c r="Q50" s="189">
        <f>IF(P50=0,"",VLOOKUP(P50,'得点テーブル'!$B$6:$H$133,7,0))</f>
        <v>15</v>
      </c>
      <c r="R50" s="62">
        <v>20</v>
      </c>
      <c r="S50" s="35"/>
    </row>
    <row r="51" spans="1:19" ht="13.5" customHeight="1">
      <c r="A51" s="186">
        <f t="shared" si="3"/>
        <v>46</v>
      </c>
      <c r="B51" s="186">
        <f t="shared" si="1"/>
      </c>
      <c r="C51" s="89" t="s">
        <v>638</v>
      </c>
      <c r="D51" s="428" t="s">
        <v>47</v>
      </c>
      <c r="E51" s="186">
        <f t="shared" si="2"/>
        <v>20</v>
      </c>
      <c r="F51" s="84"/>
      <c r="G51" s="243">
        <f>IF(F51=0,"",VLOOKUP(F51,'得点テーブル'!$B$6:$H$133,2,0))</f>
      </c>
      <c r="H51" s="298"/>
      <c r="I51" s="300">
        <f>IF(H51=0,"",VLOOKUP(H51,'得点テーブル'!$B$6:$H$133,2,0))</f>
      </c>
      <c r="J51" s="85"/>
      <c r="K51" s="189">
        <f>IF(J51=0,"",VLOOKUP(J51,'得点テーブル'!$B$6:$H$133,3,0))</f>
      </c>
      <c r="L51" s="84">
        <v>64</v>
      </c>
      <c r="M51" s="189">
        <f>IF(L51=0,"",VLOOKUP(L51,'得点テーブル'!$B$6:$H$133,5,0))</f>
        <v>20</v>
      </c>
      <c r="N51" s="85"/>
      <c r="O51" s="189">
        <f>IF(N51=0,"",VLOOKUP(N51,'得点テーブル'!$B$6:$H$133,6,0))</f>
      </c>
      <c r="P51" s="84"/>
      <c r="Q51" s="189">
        <f>IF(P51=0,"",VLOOKUP(P51,'得点テーブル'!$B$6:$H$133,7,0))</f>
      </c>
      <c r="R51" s="62">
        <v>20</v>
      </c>
      <c r="S51" s="35"/>
    </row>
    <row r="52" spans="1:18" ht="13.5" customHeight="1">
      <c r="A52" s="186">
        <f t="shared" si="3"/>
        <v>46</v>
      </c>
      <c r="B52" s="186" t="str">
        <f t="shared" si="1"/>
        <v>T</v>
      </c>
      <c r="C52" s="89" t="s">
        <v>639</v>
      </c>
      <c r="D52" s="428" t="s">
        <v>29</v>
      </c>
      <c r="E52" s="186">
        <f t="shared" si="2"/>
        <v>20</v>
      </c>
      <c r="F52" s="84"/>
      <c r="G52" s="243">
        <f>IF(F52=0,"",VLOOKUP(F52,'得点テーブル'!$B$6:$H$133,2,0))</f>
      </c>
      <c r="H52" s="298"/>
      <c r="I52" s="300">
        <f>IF(H52=0,"",VLOOKUP(H52,'得点テーブル'!$B$6:$H$133,2,0))</f>
      </c>
      <c r="J52" s="85"/>
      <c r="K52" s="189">
        <f>IF(J52=0,"",VLOOKUP(J52,'得点テーブル'!$B$6:$H$133,3,0))</f>
      </c>
      <c r="L52" s="84">
        <v>64</v>
      </c>
      <c r="M52" s="189">
        <f>IF(L52=0,"",VLOOKUP(L52,'得点テーブル'!$B$6:$H$133,5,0))</f>
        <v>20</v>
      </c>
      <c r="N52" s="85"/>
      <c r="O52" s="189">
        <f>IF(N52=0,"",VLOOKUP(N52,'得点テーブル'!$B$6:$H$133,6,0))</f>
      </c>
      <c r="P52" s="84"/>
      <c r="Q52" s="189">
        <f>IF(P52=0,"",VLOOKUP(P52,'得点テーブル'!$B$6:$H$133,7,0))</f>
      </c>
      <c r="R52" s="62">
        <v>20</v>
      </c>
    </row>
    <row r="53" spans="1:18" ht="13.5" customHeight="1">
      <c r="A53" s="186">
        <f t="shared" si="3"/>
        <v>46</v>
      </c>
      <c r="B53" s="186" t="str">
        <f t="shared" si="1"/>
        <v>T</v>
      </c>
      <c r="C53" s="227" t="s">
        <v>640</v>
      </c>
      <c r="D53" s="434" t="s">
        <v>27</v>
      </c>
      <c r="E53" s="186">
        <f t="shared" si="2"/>
        <v>20</v>
      </c>
      <c r="F53" s="84"/>
      <c r="G53" s="243">
        <f>IF(F53=0,"",VLOOKUP(F53,'得点テーブル'!$B$6:$H$133,2,0))</f>
      </c>
      <c r="H53" s="298"/>
      <c r="I53" s="300">
        <f>IF(H53=0,"",VLOOKUP(H53,'得点テーブル'!$B$6:$H$133,2,0))</f>
      </c>
      <c r="J53" s="85"/>
      <c r="K53" s="189">
        <f>IF(J53=0,"",VLOOKUP(J53,'得点テーブル'!$B$6:$H$133,3,0))</f>
      </c>
      <c r="L53" s="84">
        <v>64</v>
      </c>
      <c r="M53" s="189">
        <f>IF(L53=0,"",VLOOKUP(L53,'得点テーブル'!$B$6:$H$133,5,0))</f>
        <v>20</v>
      </c>
      <c r="N53" s="85"/>
      <c r="O53" s="189">
        <f>IF(N53=0,"",VLOOKUP(N53,'得点テーブル'!$B$6:$H$133,6,0))</f>
      </c>
      <c r="P53" s="84"/>
      <c r="Q53" s="189">
        <f>IF(P53=0,"",VLOOKUP(P53,'得点テーブル'!$B$6:$H$133,7,0))</f>
      </c>
      <c r="R53" s="62">
        <v>20</v>
      </c>
    </row>
    <row r="54" spans="1:19" ht="13.5" customHeight="1">
      <c r="A54" s="186">
        <f t="shared" si="3"/>
        <v>46</v>
      </c>
      <c r="B54" s="186" t="str">
        <f t="shared" si="1"/>
        <v>T</v>
      </c>
      <c r="C54" s="90" t="s">
        <v>641</v>
      </c>
      <c r="D54" s="435" t="s">
        <v>642</v>
      </c>
      <c r="E54" s="186">
        <f t="shared" si="2"/>
        <v>20</v>
      </c>
      <c r="F54" s="84"/>
      <c r="G54" s="243">
        <f>IF(F54=0,"",VLOOKUP(F54,'得点テーブル'!$B$6:$H$133,2,0))</f>
      </c>
      <c r="H54" s="298"/>
      <c r="I54" s="300">
        <f>IF(H54=0,"",VLOOKUP(H54,'得点テーブル'!$B$6:$H$133,2,0))</f>
      </c>
      <c r="J54" s="85"/>
      <c r="K54" s="189">
        <f>IF(J54=0,"",VLOOKUP(J54,'得点テーブル'!$B$6:$H$133,3,0))</f>
      </c>
      <c r="L54" s="84">
        <v>64</v>
      </c>
      <c r="M54" s="189">
        <f>IF(L54=0,"",VLOOKUP(L54,'得点テーブル'!$B$6:$H$133,5,0))</f>
        <v>20</v>
      </c>
      <c r="N54" s="85"/>
      <c r="O54" s="189">
        <f>IF(N54=0,"",VLOOKUP(N54,'得点テーブル'!$B$6:$H$133,6,0))</f>
      </c>
      <c r="P54" s="84"/>
      <c r="Q54" s="189">
        <f>IF(P54=0,"",VLOOKUP(P54,'得点テーブル'!$B$6:$H$133,7,0))</f>
      </c>
      <c r="R54" s="62">
        <v>20</v>
      </c>
      <c r="S54" s="35"/>
    </row>
    <row r="55" spans="1:19" ht="13.5" customHeight="1">
      <c r="A55" s="186">
        <f t="shared" si="3"/>
        <v>46</v>
      </c>
      <c r="B55" s="186" t="str">
        <f t="shared" si="1"/>
        <v>T</v>
      </c>
      <c r="C55" s="90" t="s">
        <v>643</v>
      </c>
      <c r="D55" s="435" t="s">
        <v>131</v>
      </c>
      <c r="E55" s="186">
        <f t="shared" si="2"/>
        <v>20</v>
      </c>
      <c r="F55" s="84"/>
      <c r="G55" s="243">
        <f>IF(F55=0,"",VLOOKUP(F55,'得点テーブル'!$B$6:$H$133,2,0))</f>
      </c>
      <c r="H55" s="298"/>
      <c r="I55" s="300">
        <f>IF(H55=0,"",VLOOKUP(H55,'得点テーブル'!$B$6:$H$133,2,0))</f>
      </c>
      <c r="J55" s="85"/>
      <c r="K55" s="189">
        <f>IF(J55=0,"",VLOOKUP(J55,'得点テーブル'!$B$6:$H$133,3,0))</f>
      </c>
      <c r="L55" s="84">
        <v>64</v>
      </c>
      <c r="M55" s="189">
        <f>IF(L55=0,"",VLOOKUP(L55,'得点テーブル'!$B$6:$H$133,5,0))</f>
        <v>20</v>
      </c>
      <c r="N55" s="85"/>
      <c r="O55" s="189">
        <f>IF(N55=0,"",VLOOKUP(N55,'得点テーブル'!$B$6:$H$133,6,0))</f>
      </c>
      <c r="P55" s="84"/>
      <c r="Q55" s="189">
        <f>IF(P55=0,"",VLOOKUP(P55,'得点テーブル'!$B$6:$H$133,7,0))</f>
      </c>
      <c r="R55" s="62">
        <v>20</v>
      </c>
      <c r="S55" s="35"/>
    </row>
    <row r="56" spans="1:18" ht="13.5" customHeight="1">
      <c r="A56" s="186">
        <f t="shared" si="3"/>
        <v>46</v>
      </c>
      <c r="B56" s="186" t="str">
        <f t="shared" si="1"/>
        <v>T</v>
      </c>
      <c r="C56" s="90" t="s">
        <v>644</v>
      </c>
      <c r="D56" s="435" t="s">
        <v>209</v>
      </c>
      <c r="E56" s="186">
        <f t="shared" si="2"/>
        <v>20</v>
      </c>
      <c r="F56" s="84"/>
      <c r="G56" s="243">
        <f>IF(F56=0,"",VLOOKUP(F56,'得点テーブル'!$B$6:$H$133,2,0))</f>
      </c>
      <c r="H56" s="298"/>
      <c r="I56" s="300">
        <f>IF(H56=0,"",VLOOKUP(H56,'得点テーブル'!$B$6:$H$133,2,0))</f>
      </c>
      <c r="J56" s="85"/>
      <c r="K56" s="189">
        <f>IF(J56=0,"",VLOOKUP(J56,'得点テーブル'!$B$6:$H$133,3,0))</f>
      </c>
      <c r="L56" s="84">
        <v>64</v>
      </c>
      <c r="M56" s="189">
        <f>IF(L56=0,"",VLOOKUP(L56,'得点テーブル'!$B$6:$H$133,5,0))</f>
        <v>20</v>
      </c>
      <c r="N56" s="85"/>
      <c r="O56" s="189">
        <f>IF(N56=0,"",VLOOKUP(N56,'得点テーブル'!$B$6:$H$133,6,0))</f>
      </c>
      <c r="P56" s="84"/>
      <c r="Q56" s="189">
        <f>IF(P56=0,"",VLOOKUP(P56,'得点テーブル'!$B$6:$H$133,7,0))</f>
      </c>
      <c r="R56" s="62">
        <v>20</v>
      </c>
    </row>
    <row r="57" spans="1:18" ht="13.5" customHeight="1">
      <c r="A57" s="186">
        <f t="shared" si="3"/>
        <v>46</v>
      </c>
      <c r="B57" s="186" t="str">
        <f t="shared" si="1"/>
        <v>T</v>
      </c>
      <c r="C57" s="90" t="s">
        <v>645</v>
      </c>
      <c r="D57" s="435" t="s">
        <v>31</v>
      </c>
      <c r="E57" s="186">
        <f t="shared" si="2"/>
        <v>20</v>
      </c>
      <c r="F57" s="84">
        <v>8</v>
      </c>
      <c r="G57" s="243">
        <f>IF(F57=0,"",VLOOKUP(F57,'得点テーブル'!$B$6:$H$133,2,0))</f>
        <v>8</v>
      </c>
      <c r="H57" s="298">
        <v>3</v>
      </c>
      <c r="I57" s="300">
        <f>IF(H57=0,"",VLOOKUP(H57,'得点テーブル'!$B$6:$H$133,2,0))</f>
        <v>12</v>
      </c>
      <c r="J57" s="85"/>
      <c r="K57" s="189"/>
      <c r="L57" s="84"/>
      <c r="M57" s="189"/>
      <c r="N57" s="85"/>
      <c r="O57" s="189"/>
      <c r="P57" s="84"/>
      <c r="Q57" s="189"/>
      <c r="R57" s="62">
        <v>20</v>
      </c>
    </row>
    <row r="58" spans="1:19" ht="13.5" customHeight="1">
      <c r="A58" s="186">
        <f t="shared" si="3"/>
        <v>46</v>
      </c>
      <c r="B58" s="186" t="str">
        <f t="shared" si="1"/>
        <v>T</v>
      </c>
      <c r="C58" s="90" t="s">
        <v>646</v>
      </c>
      <c r="D58" s="435" t="s">
        <v>29</v>
      </c>
      <c r="E58" s="186">
        <f t="shared" si="2"/>
        <v>20</v>
      </c>
      <c r="F58" s="84"/>
      <c r="G58" s="243">
        <f>IF(F58=0,"",VLOOKUP(F58,'得点テーブル'!$B$6:$H$133,2,0))</f>
      </c>
      <c r="H58" s="298"/>
      <c r="I58" s="300">
        <f>IF(H58=0,"",VLOOKUP(H58,'得点テーブル'!$B$6:$H$133,2,0))</f>
      </c>
      <c r="J58" s="85"/>
      <c r="K58" s="189">
        <f>IF(J58=0,"",VLOOKUP(J58,'得点テーブル'!$B$6:$H$133,3,0))</f>
      </c>
      <c r="L58" s="84">
        <v>64</v>
      </c>
      <c r="M58" s="189">
        <f>IF(L58=0,"",VLOOKUP(L58,'得点テーブル'!$B$6:$H$133,5,0))</f>
        <v>20</v>
      </c>
      <c r="N58" s="85"/>
      <c r="O58" s="189">
        <f>IF(N58=0,"",VLOOKUP(N58,'得点テーブル'!$B$6:$H$133,6,0))</f>
      </c>
      <c r="P58" s="84"/>
      <c r="Q58" s="189">
        <f>IF(P58=0,"",VLOOKUP(P58,'得点テーブル'!$B$6:$H$133,7,0))</f>
      </c>
      <c r="R58" s="62">
        <v>20</v>
      </c>
      <c r="S58" s="35"/>
    </row>
    <row r="59" spans="1:18" ht="13.5" customHeight="1">
      <c r="A59" s="186">
        <f t="shared" si="3"/>
        <v>46</v>
      </c>
      <c r="B59" s="186" t="str">
        <f t="shared" si="1"/>
        <v>T</v>
      </c>
      <c r="C59" s="90" t="s">
        <v>647</v>
      </c>
      <c r="D59" s="435" t="s">
        <v>42</v>
      </c>
      <c r="E59" s="186">
        <f t="shared" si="2"/>
        <v>20</v>
      </c>
      <c r="F59" s="84"/>
      <c r="G59" s="243">
        <f>IF(F59=0,"",VLOOKUP(F59,'得点テーブル'!$B$6:$H$133,2,0))</f>
      </c>
      <c r="H59" s="298"/>
      <c r="I59" s="300">
        <f>IF(H59=0,"",VLOOKUP(H59,'得点テーブル'!$B$6:$H$133,2,0))</f>
      </c>
      <c r="J59" s="85"/>
      <c r="K59" s="189">
        <f>IF(J59=0,"",VLOOKUP(J59,'得点テーブル'!$B$6:$H$133,3,0))</f>
      </c>
      <c r="L59" s="84">
        <v>64</v>
      </c>
      <c r="M59" s="189">
        <f>IF(L59=0,"",VLOOKUP(L59,'得点テーブル'!$B$6:$H$133,5,0))</f>
        <v>20</v>
      </c>
      <c r="N59" s="85"/>
      <c r="O59" s="189">
        <f>IF(N59=0,"",VLOOKUP(N59,'得点テーブル'!$B$6:$H$133,6,0))</f>
      </c>
      <c r="P59" s="84"/>
      <c r="Q59" s="189">
        <f>IF(P59=0,"",VLOOKUP(P59,'得点テーブル'!$B$6:$H$133,7,0))</f>
      </c>
      <c r="R59" s="62">
        <v>20</v>
      </c>
    </row>
    <row r="60" spans="1:18" ht="13.5" customHeight="1">
      <c r="A60" s="186">
        <f t="shared" si="3"/>
        <v>46</v>
      </c>
      <c r="B60" s="186" t="str">
        <f t="shared" si="1"/>
        <v>T</v>
      </c>
      <c r="C60" s="90" t="s">
        <v>648</v>
      </c>
      <c r="D60" s="435" t="s">
        <v>131</v>
      </c>
      <c r="E60" s="186">
        <f t="shared" si="2"/>
        <v>20</v>
      </c>
      <c r="F60" s="84"/>
      <c r="G60" s="243">
        <f>IF(F60=0,"",VLOOKUP(F60,'得点テーブル'!$B$6:$H$133,2,0))</f>
      </c>
      <c r="H60" s="298"/>
      <c r="I60" s="300">
        <f>IF(H60=0,"",VLOOKUP(H60,'得点テーブル'!$B$6:$H$133,2,0))</f>
      </c>
      <c r="J60" s="85"/>
      <c r="K60" s="189">
        <f>IF(J60=0,"",VLOOKUP(J60,'得点テーブル'!$B$6:$H$133,3,0))</f>
      </c>
      <c r="L60" s="84">
        <v>64</v>
      </c>
      <c r="M60" s="189">
        <f>IF(L60=0,"",VLOOKUP(L60,'得点テーブル'!$B$6:$H$133,5,0))</f>
        <v>20</v>
      </c>
      <c r="N60" s="85"/>
      <c r="O60" s="189">
        <f>IF(N60=0,"",VLOOKUP(N60,'得点テーブル'!$B$6:$H$133,6,0))</f>
      </c>
      <c r="P60" s="84"/>
      <c r="Q60" s="189">
        <f>IF(P60=0,"",VLOOKUP(P60,'得点テーブル'!$B$6:$H$133,7,0))</f>
      </c>
      <c r="R60" s="62">
        <v>20</v>
      </c>
    </row>
    <row r="61" spans="1:18" ht="13.5" customHeight="1">
      <c r="A61" s="186">
        <f t="shared" si="3"/>
        <v>46</v>
      </c>
      <c r="B61" s="186" t="str">
        <f t="shared" si="1"/>
        <v>T</v>
      </c>
      <c r="C61" s="90" t="s">
        <v>649</v>
      </c>
      <c r="D61" s="436" t="s">
        <v>588</v>
      </c>
      <c r="E61" s="186">
        <f t="shared" si="2"/>
        <v>20</v>
      </c>
      <c r="F61" s="84"/>
      <c r="G61" s="243">
        <f>IF(F61=0,"",VLOOKUP(F61,'得点テーブル'!$B$6:$H$133,2,0))</f>
      </c>
      <c r="H61" s="298"/>
      <c r="I61" s="300">
        <f>IF(H61=0,"",VLOOKUP(H61,'得点テーブル'!$B$6:$H$133,2,0))</f>
      </c>
      <c r="J61" s="85"/>
      <c r="K61" s="189">
        <f>IF(J61=0,"",VLOOKUP(J61,'得点テーブル'!$B$6:$H$133,3,0))</f>
      </c>
      <c r="L61" s="84">
        <v>64</v>
      </c>
      <c r="M61" s="189">
        <f>IF(L61=0,"",VLOOKUP(L61,'得点テーブル'!$B$6:$H$133,5,0))</f>
        <v>20</v>
      </c>
      <c r="N61" s="85"/>
      <c r="O61" s="189">
        <f>IF(N61=0,"",VLOOKUP(N61,'得点テーブル'!$B$6:$H$133,6,0))</f>
      </c>
      <c r="P61" s="84"/>
      <c r="Q61" s="189">
        <f>IF(P61=0,"",VLOOKUP(P61,'得点テーブル'!$B$6:$H$133,7,0))</f>
      </c>
      <c r="R61" s="62">
        <v>15</v>
      </c>
    </row>
    <row r="62" spans="1:18" ht="13.5" customHeight="1">
      <c r="A62" s="186">
        <f t="shared" si="3"/>
        <v>46</v>
      </c>
      <c r="B62" s="186" t="str">
        <f t="shared" si="1"/>
        <v>T</v>
      </c>
      <c r="C62" s="90" t="s">
        <v>650</v>
      </c>
      <c r="D62" s="435" t="s">
        <v>588</v>
      </c>
      <c r="E62" s="186">
        <f t="shared" si="2"/>
        <v>20</v>
      </c>
      <c r="F62" s="84"/>
      <c r="G62" s="243">
        <f>IF(F62=0,"",VLOOKUP(F62,'得点テーブル'!$B$6:$H$133,2,0))</f>
      </c>
      <c r="H62" s="298"/>
      <c r="I62" s="300">
        <f>IF(H62=0,"",VLOOKUP(H62,'得点テーブル'!$B$6:$H$133,2,0))</f>
      </c>
      <c r="J62" s="85"/>
      <c r="K62" s="189">
        <f>IF(J62=0,"",VLOOKUP(J62,'得点テーブル'!$B$6:$H$133,3,0))</f>
      </c>
      <c r="L62" s="84">
        <v>64</v>
      </c>
      <c r="M62" s="189">
        <f>IF(L62=0,"",VLOOKUP(L62,'得点テーブル'!$B$6:$H$133,5,0))</f>
        <v>20</v>
      </c>
      <c r="N62" s="85"/>
      <c r="O62" s="189">
        <f>IF(N62=0,"",VLOOKUP(N62,'得点テーブル'!$B$6:$H$133,6,0))</f>
      </c>
      <c r="P62" s="84"/>
      <c r="Q62" s="189">
        <f>IF(P62=0,"",VLOOKUP(P62,'得点テーブル'!$B$6:$H$133,7,0))</f>
      </c>
      <c r="R62" s="62">
        <v>10</v>
      </c>
    </row>
    <row r="63" spans="1:18" ht="13.5" customHeight="1">
      <c r="A63" s="186">
        <f t="shared" si="3"/>
        <v>58</v>
      </c>
      <c r="B63" s="186">
        <f t="shared" si="1"/>
      </c>
      <c r="C63" s="227" t="s">
        <v>651</v>
      </c>
      <c r="D63" s="434" t="s">
        <v>139</v>
      </c>
      <c r="E63" s="186">
        <f t="shared" si="2"/>
        <v>19</v>
      </c>
      <c r="F63" s="84">
        <v>32</v>
      </c>
      <c r="G63" s="243">
        <f>IF(F63=0,"",VLOOKUP(F63,'得点テーブル'!$B$6:$H$133,2,0))</f>
        <v>4</v>
      </c>
      <c r="H63" s="298"/>
      <c r="I63" s="300">
        <f>IF(H63=0,"",VLOOKUP(H63,'得点テーブル'!$B$6:$H$133,2,0))</f>
      </c>
      <c r="J63" s="85">
        <v>32</v>
      </c>
      <c r="K63" s="189">
        <f>IF(J63=0,"",VLOOKUP(J63,'得点テーブル'!$B$6:$H$133,3,0))</f>
        <v>15</v>
      </c>
      <c r="L63" s="84"/>
      <c r="M63" s="189">
        <f>IF(L63=0,"",VLOOKUP(L63,'得点テーブル'!$B$6:$H$133,5,0))</f>
      </c>
      <c r="N63" s="85"/>
      <c r="O63" s="189">
        <f>IF(N63=0,"",VLOOKUP(N63,'得点テーブル'!$B$6:$H$133,6,0))</f>
      </c>
      <c r="P63" s="84"/>
      <c r="Q63" s="189">
        <f>IF(P63=0,"",VLOOKUP(P63,'得点テーブル'!$B$6:$H$133,7,0))</f>
      </c>
      <c r="R63" s="62">
        <v>10</v>
      </c>
    </row>
    <row r="64" spans="1:18" ht="13.5" customHeight="1">
      <c r="A64" s="186">
        <f t="shared" si="3"/>
        <v>59</v>
      </c>
      <c r="B64" s="186">
        <f t="shared" si="1"/>
      </c>
      <c r="C64" s="90" t="s">
        <v>652</v>
      </c>
      <c r="D64" s="435" t="s">
        <v>609</v>
      </c>
      <c r="E64" s="186">
        <f t="shared" si="2"/>
        <v>18</v>
      </c>
      <c r="F64" s="84">
        <v>2</v>
      </c>
      <c r="G64" s="243">
        <f>IF(F64=0,"",VLOOKUP(F64,'得点テーブル'!$B$6:$H$133,2,0))</f>
        <v>18</v>
      </c>
      <c r="H64" s="298"/>
      <c r="I64" s="300">
        <f>IF(H64=0,"",VLOOKUP(H64,'得点テーブル'!$B$6:$H$133,2,0))</f>
      </c>
      <c r="J64" s="85"/>
      <c r="K64" s="189"/>
      <c r="L64" s="84"/>
      <c r="M64" s="189">
        <f>IF(L64=0,"",VLOOKUP(L64,'得点テーブル'!$B$6:$H$133,5,0))</f>
      </c>
      <c r="N64" s="85"/>
      <c r="O64" s="189"/>
      <c r="P64" s="84"/>
      <c r="Q64" s="189"/>
      <c r="R64" s="62">
        <v>10</v>
      </c>
    </row>
    <row r="65" spans="1:18" ht="13.5" customHeight="1">
      <c r="A65" s="186">
        <f t="shared" si="3"/>
        <v>60</v>
      </c>
      <c r="B65" s="186">
        <f t="shared" si="1"/>
      </c>
      <c r="C65" s="267" t="s">
        <v>653</v>
      </c>
      <c r="D65" s="427" t="s">
        <v>27</v>
      </c>
      <c r="E65" s="186">
        <f t="shared" si="2"/>
        <v>15</v>
      </c>
      <c r="F65" s="84"/>
      <c r="G65" s="243">
        <f>IF(F65=0,"",VLOOKUP(F65,'得点テーブル'!$B$6:$H$133,2,0))</f>
      </c>
      <c r="H65" s="298"/>
      <c r="I65" s="300">
        <f>IF(H65=0,"",VLOOKUP(H65,'得点テーブル'!$B$6:$H$133,2,0))</f>
      </c>
      <c r="J65" s="85">
        <v>32</v>
      </c>
      <c r="K65" s="189">
        <f>IF(J65=0,"",VLOOKUP(J65,'得点テーブル'!$B$6:$H$133,3,0))</f>
        <v>15</v>
      </c>
      <c r="L65" s="84"/>
      <c r="M65" s="189">
        <f>IF(L65=0,"",VLOOKUP(L65,'得点テーブル'!$B$6:$H$133,5,0))</f>
      </c>
      <c r="N65" s="85"/>
      <c r="O65" s="189">
        <f>IF(N65=0,"",VLOOKUP(N65,'得点テーブル'!$B$6:$H$133,6,0))</f>
      </c>
      <c r="P65" s="84"/>
      <c r="Q65" s="189">
        <f>IF(P65=0,"",VLOOKUP(P65,'得点テーブル'!$B$6:$H$133,7,0))</f>
      </c>
      <c r="R65" s="62">
        <v>10</v>
      </c>
    </row>
    <row r="66" spans="1:18" ht="13.5" customHeight="1">
      <c r="A66" s="186">
        <f t="shared" si="3"/>
        <v>60</v>
      </c>
      <c r="B66" s="186" t="str">
        <f t="shared" si="1"/>
        <v>T</v>
      </c>
      <c r="C66" s="90" t="s">
        <v>654</v>
      </c>
      <c r="D66" s="435" t="s">
        <v>143</v>
      </c>
      <c r="E66" s="186">
        <f t="shared" si="2"/>
        <v>15</v>
      </c>
      <c r="F66" s="84"/>
      <c r="G66" s="243">
        <f>IF(F66=0,"",VLOOKUP(F66,'得点テーブル'!$B$6:$H$133,2,0))</f>
      </c>
      <c r="H66" s="298"/>
      <c r="I66" s="300">
        <f>IF(H66=0,"",VLOOKUP(H66,'得点テーブル'!$B$6:$H$133,2,0))</f>
      </c>
      <c r="J66" s="85"/>
      <c r="K66" s="189">
        <f>IF(J66=0,"",VLOOKUP(J66,'得点テーブル'!$B$6:$H$133,3,0))</f>
      </c>
      <c r="L66" s="84"/>
      <c r="M66" s="189">
        <f>IF(L66=0,"",VLOOKUP(L66,'得点テーブル'!$B$6:$H$133,5,0))</f>
      </c>
      <c r="N66" s="85"/>
      <c r="O66" s="189">
        <f>IF(N66=0,"",VLOOKUP(N66,'得点テーブル'!$B$6:$H$133,6,0))</f>
      </c>
      <c r="P66" s="84">
        <v>64</v>
      </c>
      <c r="Q66" s="189">
        <f>IF(P66=0,"",VLOOKUP(P66,'得点テーブル'!$B$6:$H$133,7,0))</f>
        <v>15</v>
      </c>
      <c r="R66" s="62">
        <v>10</v>
      </c>
    </row>
    <row r="67" spans="1:17" ht="13.5" customHeight="1">
      <c r="A67" s="186">
        <f t="shared" si="3"/>
        <v>62</v>
      </c>
      <c r="B67" s="186">
        <f t="shared" si="1"/>
      </c>
      <c r="C67" s="90" t="s">
        <v>655</v>
      </c>
      <c r="D67" s="435" t="s">
        <v>31</v>
      </c>
      <c r="E67" s="186">
        <f t="shared" si="2"/>
        <v>14</v>
      </c>
      <c r="F67" s="84">
        <v>32</v>
      </c>
      <c r="G67" s="243">
        <f>IF(F67=0,"",VLOOKUP(F67,'得点テーブル'!$B$6:$H$133,2,0))</f>
        <v>4</v>
      </c>
      <c r="H67" s="298"/>
      <c r="I67" s="300">
        <f>IF(H67=0,"",VLOOKUP(H67,'得点テーブル'!$B$6:$H$133,2,0))</f>
      </c>
      <c r="J67" s="85">
        <v>64</v>
      </c>
      <c r="K67" s="189">
        <f>IF(J67=0,"",VLOOKUP(J67,'得点テーブル'!$B$6:$H$133,3,0))</f>
        <v>10</v>
      </c>
      <c r="L67" s="84"/>
      <c r="M67" s="189">
        <f>IF(L67=0,"",VLOOKUP(L67,'得点テーブル'!$B$6:$H$133,5,0))</f>
      </c>
      <c r="N67" s="85"/>
      <c r="O67" s="189">
        <f>IF(N67=0,"",VLOOKUP(N67,'得点テーブル'!$B$6:$H$133,6,0))</f>
      </c>
      <c r="P67" s="84"/>
      <c r="Q67" s="189">
        <f>IF(P67=0,"",VLOOKUP(P67,'得点テーブル'!$B$6:$H$133,7,0))</f>
      </c>
    </row>
    <row r="68" spans="1:18" ht="13.5" customHeight="1">
      <c r="A68" s="186">
        <f t="shared" si="3"/>
        <v>62</v>
      </c>
      <c r="B68" s="186" t="str">
        <f t="shared" si="1"/>
        <v>T</v>
      </c>
      <c r="C68" s="90" t="s">
        <v>656</v>
      </c>
      <c r="D68" s="435" t="s">
        <v>657</v>
      </c>
      <c r="E68" s="186">
        <f t="shared" si="2"/>
        <v>14</v>
      </c>
      <c r="F68" s="84">
        <v>16</v>
      </c>
      <c r="G68" s="243">
        <f>IF(F68=0,"",VLOOKUP(F68,'得点テーブル'!$B$6:$H$133,2,0))</f>
        <v>6</v>
      </c>
      <c r="H68" s="298">
        <v>8</v>
      </c>
      <c r="I68" s="300">
        <f>IF(H68=0,"",VLOOKUP(H68,'得点テーブル'!$B$6:$H$133,2,0))</f>
        <v>8</v>
      </c>
      <c r="J68" s="85"/>
      <c r="K68" s="189">
        <f>IF(J68=0,"",VLOOKUP(J68,'得点テーブル'!$B$6:$H$133,3,0))</f>
      </c>
      <c r="L68" s="84"/>
      <c r="M68" s="189">
        <f>IF(L68=0,"",VLOOKUP(L68,'得点テーブル'!$B$6:$H$133,5,0))</f>
      </c>
      <c r="N68" s="85"/>
      <c r="O68" s="189">
        <f>IF(N68=0,"",VLOOKUP(N68,'得点テーブル'!$B$6:$H$133,6,0))</f>
      </c>
      <c r="P68" s="84"/>
      <c r="Q68" s="189">
        <f>IF(P68=0,"",VLOOKUP(P68,'得点テーブル'!$B$6:$H$133,7,0))</f>
      </c>
      <c r="R68" s="62">
        <v>10</v>
      </c>
    </row>
    <row r="69" spans="1:18" ht="13.5" customHeight="1">
      <c r="A69" s="186">
        <f t="shared" si="3"/>
        <v>62</v>
      </c>
      <c r="B69" s="186" t="str">
        <f t="shared" si="1"/>
        <v>T</v>
      </c>
      <c r="C69" s="90" t="s">
        <v>658</v>
      </c>
      <c r="D69" s="435" t="s">
        <v>31</v>
      </c>
      <c r="E69" s="186">
        <f t="shared" si="2"/>
        <v>14</v>
      </c>
      <c r="F69" s="84">
        <v>16</v>
      </c>
      <c r="G69" s="243">
        <f>IF(F69=0,"",VLOOKUP(F69,'得点テーブル'!$B$6:$H$133,2,0))</f>
        <v>6</v>
      </c>
      <c r="H69" s="298">
        <v>8</v>
      </c>
      <c r="I69" s="300">
        <f>IF(H69=0,"",VLOOKUP(H69,'得点テーブル'!$B$6:$H$133,2,0))</f>
        <v>8</v>
      </c>
      <c r="J69" s="85"/>
      <c r="K69" s="189"/>
      <c r="L69" s="84"/>
      <c r="M69" s="189">
        <f>IF(L69=0,"",VLOOKUP(L69,'得点テーブル'!$B$6:$H$133,5,0))</f>
      </c>
      <c r="N69" s="85"/>
      <c r="O69" s="189"/>
      <c r="P69" s="84"/>
      <c r="Q69" s="189"/>
      <c r="R69" s="62">
        <v>7</v>
      </c>
    </row>
    <row r="70" spans="1:18" ht="13.5" customHeight="1">
      <c r="A70" s="186">
        <f aca="true" t="shared" si="4" ref="A70:A89">IF(E70=0,"",RANK(E70,$E$4:$E$208))</f>
        <v>65</v>
      </c>
      <c r="B70" s="186">
        <f aca="true" t="shared" si="5" ref="B70:B88">IF(E70=0,"",IF(A70=A69,"T",""))</f>
      </c>
      <c r="C70" s="90" t="s">
        <v>659</v>
      </c>
      <c r="D70" s="430" t="s">
        <v>31</v>
      </c>
      <c r="E70" s="186">
        <f t="shared" si="2"/>
        <v>12</v>
      </c>
      <c r="F70" s="84">
        <v>16</v>
      </c>
      <c r="G70" s="243">
        <f>IF(F70=0,"",VLOOKUP(F70,'得点テーブル'!$B$6:$H$133,2,0))</f>
        <v>6</v>
      </c>
      <c r="H70" s="298">
        <v>16</v>
      </c>
      <c r="I70" s="300">
        <f>IF(H70=0,"",VLOOKUP(H70,'得点テーブル'!$B$6:$H$133,2,0))</f>
        <v>6</v>
      </c>
      <c r="J70" s="85"/>
      <c r="K70" s="189"/>
      <c r="L70" s="84"/>
      <c r="M70" s="189">
        <f>IF(L70=0,"",VLOOKUP(L70,'得点テーブル'!$B$6:$H$133,5,0))</f>
      </c>
      <c r="N70" s="85"/>
      <c r="O70" s="189"/>
      <c r="P70" s="84"/>
      <c r="Q70" s="189"/>
      <c r="R70" s="62">
        <v>2</v>
      </c>
    </row>
    <row r="71" spans="1:17" ht="13.5" customHeight="1">
      <c r="A71" s="186">
        <f t="shared" si="4"/>
        <v>66</v>
      </c>
      <c r="B71" s="186">
        <f t="shared" si="5"/>
      </c>
      <c r="C71" s="90" t="s">
        <v>660</v>
      </c>
      <c r="D71" s="435" t="s">
        <v>27</v>
      </c>
      <c r="E71" s="186">
        <f aca="true" t="shared" si="6" ref="E71:E89">IF(F71="",0,G71)+IF(H71="",0,I71)+IF(J71="",0,K71)+IF(L71="",0,M71)+IF(N71="",0,O71)+IF(P71="",0,Q71)</f>
        <v>10</v>
      </c>
      <c r="F71" s="84"/>
      <c r="G71" s="243">
        <f>IF(F71=0,"",VLOOKUP(F71,'得点テーブル'!$B$6:$H$133,2,0))</f>
      </c>
      <c r="H71" s="298"/>
      <c r="I71" s="300">
        <f>IF(H71=0,"",VLOOKUP(H71,'得点テーブル'!$B$6:$H$133,2,0))</f>
      </c>
      <c r="J71" s="85">
        <v>64</v>
      </c>
      <c r="K71" s="189">
        <f>IF(J71=0,"",VLOOKUP(J71,'得点テーブル'!$B$6:$H$133,3,0))</f>
        <v>10</v>
      </c>
      <c r="L71" s="84"/>
      <c r="M71" s="189">
        <f>IF(L71=0,"",VLOOKUP(L71,'得点テーブル'!$B$6:$H$133,5,0))</f>
      </c>
      <c r="N71" s="85"/>
      <c r="O71" s="189">
        <f>IF(N71=0,"",VLOOKUP(N71,'得点テーブル'!$B$6:$H$133,6,0))</f>
      </c>
      <c r="P71" s="84"/>
      <c r="Q71" s="189">
        <f>IF(P71=0,"",VLOOKUP(P71,'得点テーブル'!$B$6:$H$133,7,0))</f>
      </c>
    </row>
    <row r="72" spans="1:17" ht="13.5" customHeight="1">
      <c r="A72" s="186">
        <f t="shared" si="4"/>
        <v>67</v>
      </c>
      <c r="B72" s="186">
        <f t="shared" si="5"/>
      </c>
      <c r="C72" s="90" t="s">
        <v>661</v>
      </c>
      <c r="D72" s="437" t="s">
        <v>42</v>
      </c>
      <c r="E72" s="186">
        <f t="shared" si="6"/>
        <v>8</v>
      </c>
      <c r="F72" s="94">
        <v>8</v>
      </c>
      <c r="G72" s="243">
        <f>IF(F72=0,"",VLOOKUP(F72,'得点テーブル'!$B$6:$H$133,2,0))</f>
        <v>8</v>
      </c>
      <c r="H72" s="298"/>
      <c r="I72" s="300">
        <f>IF(H72=0,"",VLOOKUP(H72,'得点テーブル'!$B$6:$H$133,2,0))</f>
      </c>
      <c r="J72" s="85"/>
      <c r="K72" s="189"/>
      <c r="L72" s="84"/>
      <c r="M72" s="189">
        <f>IF(L72=0,"",VLOOKUP(L72,'得点テーブル'!$B$6:$H$133,5,0))</f>
      </c>
      <c r="N72" s="85"/>
      <c r="O72" s="189"/>
      <c r="P72" s="84"/>
      <c r="Q72" s="189"/>
    </row>
    <row r="73" spans="1:17" ht="13.5" customHeight="1">
      <c r="A73" s="186">
        <f t="shared" si="4"/>
        <v>67</v>
      </c>
      <c r="B73" s="186" t="str">
        <f t="shared" si="5"/>
        <v>T</v>
      </c>
      <c r="C73" s="90" t="s">
        <v>662</v>
      </c>
      <c r="D73" s="437" t="s">
        <v>544</v>
      </c>
      <c r="E73" s="186">
        <f t="shared" si="6"/>
        <v>8</v>
      </c>
      <c r="F73" s="94"/>
      <c r="G73" s="243">
        <f>IF(F73=0,"",VLOOKUP(F73,'得点テーブル'!$B$6:$H$133,2,0))</f>
      </c>
      <c r="H73" s="298">
        <v>8</v>
      </c>
      <c r="I73" s="300">
        <f>IF(H73=0,"",VLOOKUP(H73,'得点テーブル'!$B$6:$H$133,2,0))</f>
        <v>8</v>
      </c>
      <c r="J73" s="85"/>
      <c r="K73" s="189">
        <f>IF(J73=0,"",VLOOKUP(J73,'得点テーブル'!$B$6:$H$133,3,0))</f>
      </c>
      <c r="L73" s="84"/>
      <c r="M73" s="189">
        <f>IF(L73=0,"",VLOOKUP(L73,'得点テーブル'!$B$6:$H$133,5,0))</f>
      </c>
      <c r="N73" s="85"/>
      <c r="O73" s="189">
        <f>IF(N73=0,"",VLOOKUP(N73,'得点テーブル'!$B$6:$H$133,6,0))</f>
      </c>
      <c r="P73" s="84"/>
      <c r="Q73" s="189">
        <f>IF(P73=0,"",VLOOKUP(P73,'得点テーブル'!$B$6:$H$133,7,0))</f>
      </c>
    </row>
    <row r="74" spans="1:17" ht="13.5" customHeight="1">
      <c r="A74" s="186">
        <f t="shared" si="4"/>
        <v>69</v>
      </c>
      <c r="B74" s="186">
        <f t="shared" si="5"/>
      </c>
      <c r="C74" s="90" t="s">
        <v>663</v>
      </c>
      <c r="D74" s="437" t="s">
        <v>664</v>
      </c>
      <c r="E74" s="186">
        <f t="shared" si="6"/>
        <v>6</v>
      </c>
      <c r="F74" s="94">
        <v>16</v>
      </c>
      <c r="G74" s="243">
        <f>IF(F74=0,"",VLOOKUP(F74,'得点テーブル'!$B$6:$H$133,2,0))</f>
        <v>6</v>
      </c>
      <c r="H74" s="298"/>
      <c r="I74" s="300">
        <f>IF(H74=0,"",VLOOKUP(H74,'得点テーブル'!$B$6:$H$133,2,0))</f>
      </c>
      <c r="J74" s="85"/>
      <c r="K74" s="189">
        <f>IF(J74=0,"",VLOOKUP(J74,'得点テーブル'!$B$6:$H$133,3,0))</f>
      </c>
      <c r="L74" s="84"/>
      <c r="M74" s="189">
        <f>IF(L74=0,"",VLOOKUP(L74,'得点テーブル'!$B$6:$H$133,5,0))</f>
      </c>
      <c r="N74" s="85"/>
      <c r="O74" s="189">
        <f>IF(N74=0,"",VLOOKUP(N74,'得点テーブル'!$B$6:$H$133,6,0))</f>
      </c>
      <c r="P74" s="84"/>
      <c r="Q74" s="189">
        <f>IF(P74=0,"",VLOOKUP(P74,'得点テーブル'!$B$6:$H$133,7,0))</f>
      </c>
    </row>
    <row r="75" spans="1:17" ht="13.5" customHeight="1">
      <c r="A75" s="186">
        <f t="shared" si="4"/>
        <v>69</v>
      </c>
      <c r="B75" s="186" t="str">
        <f t="shared" si="5"/>
        <v>T</v>
      </c>
      <c r="C75" s="90" t="s">
        <v>665</v>
      </c>
      <c r="D75" s="437" t="s">
        <v>666</v>
      </c>
      <c r="E75" s="186">
        <f t="shared" si="6"/>
        <v>6</v>
      </c>
      <c r="F75" s="94"/>
      <c r="G75" s="243">
        <f>IF(F75=0,"",VLOOKUP(F75,'得点テーブル'!$B$6:$H$133,2,0))</f>
      </c>
      <c r="H75" s="298">
        <v>16</v>
      </c>
      <c r="I75" s="300">
        <f>IF(H75=0,"",VLOOKUP(H75,'得点テーブル'!$B$6:$H$133,2,0))</f>
        <v>6</v>
      </c>
      <c r="J75" s="85"/>
      <c r="K75" s="189"/>
      <c r="L75" s="84"/>
      <c r="M75" s="189">
        <f>IF(L75=0,"",VLOOKUP(L75,'得点テーブル'!$B$6:$H$133,5,0))</f>
      </c>
      <c r="N75" s="85"/>
      <c r="O75" s="189"/>
      <c r="P75" s="84"/>
      <c r="Q75" s="189"/>
    </row>
    <row r="76" spans="1:17" ht="13.5" customHeight="1">
      <c r="A76" s="186">
        <f t="shared" si="4"/>
        <v>69</v>
      </c>
      <c r="B76" s="186" t="str">
        <f t="shared" si="5"/>
        <v>T</v>
      </c>
      <c r="C76" s="90" t="s">
        <v>667</v>
      </c>
      <c r="D76" s="428" t="s">
        <v>666</v>
      </c>
      <c r="E76" s="186">
        <f t="shared" si="6"/>
        <v>6</v>
      </c>
      <c r="F76" s="94"/>
      <c r="G76" s="243">
        <f>IF(F76=0,"",VLOOKUP(F76,'得点テーブル'!$B$6:$H$133,2,0))</f>
      </c>
      <c r="H76" s="298">
        <v>16</v>
      </c>
      <c r="I76" s="300">
        <f>IF(H76=0,"",VLOOKUP(H76,'得点テーブル'!$B$6:$H$133,2,0))</f>
        <v>6</v>
      </c>
      <c r="J76" s="85"/>
      <c r="K76" s="189"/>
      <c r="L76" s="84"/>
      <c r="M76" s="189">
        <f>IF(L76=0,"",VLOOKUP(L76,'得点テーブル'!$B$6:$H$133,5,0))</f>
      </c>
      <c r="N76" s="85"/>
      <c r="O76" s="189"/>
      <c r="P76" s="84"/>
      <c r="Q76" s="189"/>
    </row>
    <row r="77" spans="1:17" ht="13.5" customHeight="1">
      <c r="A77" s="186">
        <f t="shared" si="4"/>
        <v>69</v>
      </c>
      <c r="B77" s="186" t="str">
        <f t="shared" si="5"/>
        <v>T</v>
      </c>
      <c r="C77" s="87" t="s">
        <v>668</v>
      </c>
      <c r="D77" s="437" t="s">
        <v>23</v>
      </c>
      <c r="E77" s="186">
        <f t="shared" si="6"/>
        <v>6</v>
      </c>
      <c r="F77" s="94"/>
      <c r="G77" s="243">
        <f>IF(F77=0,"",VLOOKUP(F77,'得点テーブル'!$B$6:$H$133,2,0))</f>
      </c>
      <c r="H77" s="298">
        <v>16</v>
      </c>
      <c r="I77" s="300">
        <f>IF(H77=0,"",VLOOKUP(H77,'得点テーブル'!$B$6:$H$133,2,0))</f>
        <v>6</v>
      </c>
      <c r="J77" s="85"/>
      <c r="K77" s="189">
        <f>IF(J77=0,"",VLOOKUP(J77,'得点テーブル'!$B$6:$H$133,3,0))</f>
      </c>
      <c r="L77" s="84"/>
      <c r="M77" s="189">
        <f>IF(L77=0,"",VLOOKUP(L77,'得点テーブル'!$B$6:$H$133,5,0))</f>
      </c>
      <c r="N77" s="85"/>
      <c r="O77" s="189">
        <f>IF(N77=0,"",VLOOKUP(N77,'得点テーブル'!$B$6:$H$133,6,0))</f>
      </c>
      <c r="P77" s="84"/>
      <c r="Q77" s="189">
        <f>IF(P77=0,"",VLOOKUP(P77,'得点テーブル'!$B$6:$H$133,7,0))</f>
      </c>
    </row>
    <row r="78" spans="1:17" ht="13.5" customHeight="1">
      <c r="A78" s="186">
        <f t="shared" si="4"/>
        <v>69</v>
      </c>
      <c r="B78" s="186" t="str">
        <f t="shared" si="5"/>
        <v>T</v>
      </c>
      <c r="C78" s="184" t="s">
        <v>669</v>
      </c>
      <c r="D78" s="437" t="s">
        <v>96</v>
      </c>
      <c r="E78" s="186">
        <f t="shared" si="6"/>
        <v>6</v>
      </c>
      <c r="F78" s="94"/>
      <c r="G78" s="243">
        <f>IF(F78=0,"",VLOOKUP(F78,'得点テーブル'!$B$6:$H$133,2,0))</f>
      </c>
      <c r="H78" s="298">
        <v>16</v>
      </c>
      <c r="I78" s="300">
        <f>IF(H78=0,"",VLOOKUP(H78,'得点テーブル'!$B$6:$H$133,2,0))</f>
        <v>6</v>
      </c>
      <c r="J78" s="85"/>
      <c r="K78" s="189">
        <f>IF(J78=0,"",VLOOKUP(J78,'得点テーブル'!$B$6:$H$133,3,0))</f>
      </c>
      <c r="L78" s="84"/>
      <c r="M78" s="189">
        <f>IF(L78=0,"",VLOOKUP(L78,'得点テーブル'!$B$6:$H$133,5,0))</f>
      </c>
      <c r="N78" s="85"/>
      <c r="O78" s="189">
        <f>IF(N78=0,"",VLOOKUP(N78,'得点テーブル'!$B$6:$H$133,6,0))</f>
      </c>
      <c r="P78" s="95"/>
      <c r="Q78" s="189">
        <f>IF(P78=0,"",VLOOKUP(P78,'得点テーブル'!$B$6:$H$133,7,0))</f>
      </c>
    </row>
    <row r="79" spans="1:17" ht="13.5" customHeight="1">
      <c r="A79" s="186">
        <f t="shared" si="4"/>
        <v>69</v>
      </c>
      <c r="B79" s="186" t="str">
        <f t="shared" si="5"/>
        <v>T</v>
      </c>
      <c r="C79" s="184" t="s">
        <v>670</v>
      </c>
      <c r="D79" s="437" t="s">
        <v>31</v>
      </c>
      <c r="E79" s="186">
        <f t="shared" si="6"/>
        <v>6</v>
      </c>
      <c r="F79" s="94"/>
      <c r="G79" s="243">
        <f>IF(F79=0,"",VLOOKUP(F79,'得点テーブル'!$B$6:$H$133,2,0))</f>
      </c>
      <c r="H79" s="298">
        <v>16</v>
      </c>
      <c r="I79" s="300">
        <f>IF(H79=0,"",VLOOKUP(H79,'得点テーブル'!$B$6:$H$133,2,0))</f>
        <v>6</v>
      </c>
      <c r="J79" s="85"/>
      <c r="K79" s="189">
        <f>IF(J79=0,"",VLOOKUP(J79,'得点テーブル'!$B$6:$H$133,3,0))</f>
      </c>
      <c r="L79" s="84"/>
      <c r="M79" s="189">
        <f>IF(L79=0,"",VLOOKUP(L79,'得点テーブル'!$B$6:$H$133,5,0))</f>
      </c>
      <c r="N79" s="85"/>
      <c r="O79" s="189">
        <f>IF(N79=0,"",VLOOKUP(N79,'得点テーブル'!$B$6:$H$133,6,0))</f>
      </c>
      <c r="P79" s="95"/>
      <c r="Q79" s="189">
        <f>IF(P79=0,"",VLOOKUP(P79,'得点テーブル'!$B$6:$H$133,7,0))</f>
      </c>
    </row>
    <row r="80" spans="1:17" ht="13.5" customHeight="1">
      <c r="A80" s="186">
        <f t="shared" si="4"/>
        <v>75</v>
      </c>
      <c r="B80" s="186">
        <f t="shared" si="5"/>
      </c>
      <c r="C80" s="251" t="s">
        <v>671</v>
      </c>
      <c r="D80" s="438" t="s">
        <v>139</v>
      </c>
      <c r="E80" s="186">
        <f t="shared" si="6"/>
        <v>4</v>
      </c>
      <c r="F80" s="94">
        <v>32</v>
      </c>
      <c r="G80" s="243">
        <f>IF(F80=0,"",VLOOKUP(F80,'得点テーブル'!$B$6:$H$133,2,0))</f>
        <v>4</v>
      </c>
      <c r="H80" s="298"/>
      <c r="I80" s="300">
        <f>IF(H80=0,"",VLOOKUP(H80,'得点テーブル'!$B$6:$H$133,2,0))</f>
      </c>
      <c r="J80" s="85"/>
      <c r="K80" s="189">
        <f>IF(J80=0,"",VLOOKUP(J80,'得点テーブル'!$B$6:$H$133,3,0))</f>
      </c>
      <c r="L80" s="84"/>
      <c r="M80" s="189">
        <f>IF(L80=0,"",VLOOKUP(L80,'得点テーブル'!$B$6:$H$133,5,0))</f>
      </c>
      <c r="N80" s="85"/>
      <c r="O80" s="189">
        <f>IF(N80=0,"",VLOOKUP(N80,'得点テーブル'!$B$6:$H$133,6,0))</f>
      </c>
      <c r="P80" s="95"/>
      <c r="Q80" s="189">
        <f>IF(P80=0,"",VLOOKUP(P80,'得点テーブル'!$B$6:$H$133,7,0))</f>
      </c>
    </row>
    <row r="81" spans="1:17" ht="13.5" customHeight="1">
      <c r="A81" s="186">
        <f t="shared" si="4"/>
        <v>75</v>
      </c>
      <c r="B81" s="186" t="str">
        <f t="shared" si="5"/>
        <v>T</v>
      </c>
      <c r="C81" s="184" t="s">
        <v>672</v>
      </c>
      <c r="D81" s="437" t="s">
        <v>96</v>
      </c>
      <c r="E81" s="186">
        <f t="shared" si="6"/>
        <v>4</v>
      </c>
      <c r="F81" s="94">
        <v>32</v>
      </c>
      <c r="G81" s="243">
        <f>IF(F81=0,"",VLOOKUP(F81,'得点テーブル'!$B$6:$H$133,2,0))</f>
        <v>4</v>
      </c>
      <c r="H81" s="298"/>
      <c r="I81" s="300">
        <f>IF(H81=0,"",VLOOKUP(H81,'得点テーブル'!$B$6:$H$133,2,0))</f>
      </c>
      <c r="J81" s="85"/>
      <c r="K81" s="189">
        <f>IF(J81=0,"",VLOOKUP(J81,'得点テーブル'!$B$6:$H$133,3,0))</f>
      </c>
      <c r="L81" s="84"/>
      <c r="M81" s="189">
        <f>IF(L81=0,"",VLOOKUP(L81,'得点テーブル'!$B$6:$H$133,5,0))</f>
      </c>
      <c r="N81" s="85"/>
      <c r="O81" s="189">
        <f>IF(N81=0,"",VLOOKUP(N81,'得点テーブル'!$B$6:$H$133,6,0))</f>
      </c>
      <c r="P81" s="95"/>
      <c r="Q81" s="189">
        <f>IF(P81=0,"",VLOOKUP(P81,'得点テーブル'!$B$6:$H$133,7,0))</f>
      </c>
    </row>
    <row r="82" spans="1:17" ht="13.5" customHeight="1">
      <c r="A82" s="186">
        <f t="shared" si="4"/>
        <v>75</v>
      </c>
      <c r="B82" s="186" t="str">
        <f t="shared" si="5"/>
        <v>T</v>
      </c>
      <c r="C82" s="184" t="s">
        <v>673</v>
      </c>
      <c r="D82" s="437" t="s">
        <v>479</v>
      </c>
      <c r="E82" s="186">
        <f t="shared" si="6"/>
        <v>4</v>
      </c>
      <c r="F82" s="94">
        <v>32</v>
      </c>
      <c r="G82" s="243">
        <f>IF(F82=0,"",VLOOKUP(F82,'得点テーブル'!$B$6:$H$133,2,0))</f>
        <v>4</v>
      </c>
      <c r="H82" s="298"/>
      <c r="I82" s="300">
        <f>IF(H82=0,"",VLOOKUP(H82,'得点テーブル'!$B$6:$H$133,2,0))</f>
      </c>
      <c r="J82" s="85"/>
      <c r="K82" s="189"/>
      <c r="L82" s="84"/>
      <c r="M82" s="189">
        <f>IF(L82=0,"",VLOOKUP(L82,'得点テーブル'!$B$6:$H$133,5,0))</f>
      </c>
      <c r="N82" s="85"/>
      <c r="O82" s="189"/>
      <c r="P82" s="95"/>
      <c r="Q82" s="189"/>
    </row>
    <row r="83" spans="1:17" ht="13.5" customHeight="1">
      <c r="A83" s="186">
        <f t="shared" si="4"/>
        <v>75</v>
      </c>
      <c r="B83" s="186" t="str">
        <f t="shared" si="5"/>
        <v>T</v>
      </c>
      <c r="C83" s="184" t="s">
        <v>674</v>
      </c>
      <c r="D83" s="437" t="s">
        <v>96</v>
      </c>
      <c r="E83" s="186">
        <f t="shared" si="6"/>
        <v>4</v>
      </c>
      <c r="F83" s="94">
        <v>32</v>
      </c>
      <c r="G83" s="243">
        <f>IF(F83=0,"",VLOOKUP(F83,'得点テーブル'!$B$6:$H$133,2,0))</f>
        <v>4</v>
      </c>
      <c r="H83" s="298"/>
      <c r="I83" s="300">
        <f>IF(H83=0,"",VLOOKUP(H83,'得点テーブル'!$B$6:$H$133,2,0))</f>
      </c>
      <c r="J83" s="85"/>
      <c r="K83" s="189"/>
      <c r="L83" s="84"/>
      <c r="M83" s="189">
        <f>IF(L83=0,"",VLOOKUP(L83,'得点テーブル'!$B$6:$H$133,5,0))</f>
      </c>
      <c r="N83" s="85"/>
      <c r="O83" s="189"/>
      <c r="P83" s="95"/>
      <c r="Q83" s="189"/>
    </row>
    <row r="84" spans="1:17" ht="13.5" customHeight="1">
      <c r="A84" s="186">
        <f t="shared" si="4"/>
        <v>75</v>
      </c>
      <c r="B84" s="186" t="str">
        <f t="shared" si="5"/>
        <v>T</v>
      </c>
      <c r="C84" s="184" t="s">
        <v>675</v>
      </c>
      <c r="D84" s="437" t="s">
        <v>564</v>
      </c>
      <c r="E84" s="186">
        <f t="shared" si="6"/>
        <v>4</v>
      </c>
      <c r="F84" s="94">
        <v>32</v>
      </c>
      <c r="G84" s="243">
        <f>IF(F84=0,"",VLOOKUP(F84,'得点テーブル'!$B$6:$H$133,2,0))</f>
        <v>4</v>
      </c>
      <c r="H84" s="298"/>
      <c r="I84" s="300">
        <f>IF(H84=0,"",VLOOKUP(H84,'得点テーブル'!$B$6:$H$133,2,0))</f>
      </c>
      <c r="J84" s="85"/>
      <c r="K84" s="189"/>
      <c r="L84" s="84"/>
      <c r="M84" s="189">
        <f>IF(L84=0,"",VLOOKUP(L84,'得点テーブル'!$B$6:$H$133,5,0))</f>
      </c>
      <c r="N84" s="85"/>
      <c r="O84" s="189"/>
      <c r="P84" s="95"/>
      <c r="Q84" s="189"/>
    </row>
    <row r="85" spans="1:17" ht="13.5" customHeight="1">
      <c r="A85" s="186">
        <f t="shared" si="4"/>
        <v>75</v>
      </c>
      <c r="B85" s="186" t="str">
        <f t="shared" si="5"/>
        <v>T</v>
      </c>
      <c r="C85" s="184" t="s">
        <v>676</v>
      </c>
      <c r="D85" s="437" t="s">
        <v>42</v>
      </c>
      <c r="E85" s="186">
        <f t="shared" si="6"/>
        <v>4</v>
      </c>
      <c r="F85" s="94">
        <v>32</v>
      </c>
      <c r="G85" s="243">
        <f>IF(F85=0,"",VLOOKUP(F85,'得点テーブル'!$B$6:$H$133,2,0))</f>
        <v>4</v>
      </c>
      <c r="H85" s="298"/>
      <c r="I85" s="300">
        <f>IF(H85=0,"",VLOOKUP(H85,'得点テーブル'!$B$6:$H$133,2,0))</f>
      </c>
      <c r="J85" s="85"/>
      <c r="K85" s="189">
        <f>IF(J85=0,"",VLOOKUP(J85,'得点テーブル'!$B$6:$H$133,3,0))</f>
      </c>
      <c r="L85" s="84"/>
      <c r="M85" s="189">
        <f>IF(L85=0,"",VLOOKUP(L85,'得点テーブル'!$B$6:$H$133,5,0))</f>
      </c>
      <c r="N85" s="85"/>
      <c r="O85" s="189">
        <f>IF(N85=0,"",VLOOKUP(N85,'得点テーブル'!$B$6:$H$133,6,0))</f>
      </c>
      <c r="P85" s="95"/>
      <c r="Q85" s="189">
        <f>IF(P85=0,"",VLOOKUP(P85,'得点テーブル'!$B$6:$H$133,7,0))</f>
      </c>
    </row>
    <row r="86" spans="1:17" ht="13.5" customHeight="1">
      <c r="A86" s="186">
        <f t="shared" si="4"/>
      </c>
      <c r="B86" s="186">
        <f t="shared" si="5"/>
      </c>
      <c r="C86" s="184"/>
      <c r="D86" s="438"/>
      <c r="E86" s="186">
        <f t="shared" si="6"/>
        <v>0</v>
      </c>
      <c r="F86" s="94"/>
      <c r="G86" s="243">
        <f>IF(F86=0,"",VLOOKUP(F86,'得点テーブル'!$B$6:$H$133,2,0))</f>
      </c>
      <c r="H86" s="298"/>
      <c r="I86" s="300">
        <f>IF(H86=0,"",VLOOKUP(H86,'得点テーブル'!$B$6:$H$133,2,0))</f>
      </c>
      <c r="J86" s="85"/>
      <c r="K86" s="189">
        <f>IF(J86=0,"",VLOOKUP(J86,'得点テーブル'!$B$6:$H$133,3,0))</f>
      </c>
      <c r="L86" s="84"/>
      <c r="M86" s="189">
        <f>IF(L86=0,"",VLOOKUP(L86,'得点テーブル'!$B$6:$H$133,5,0))</f>
      </c>
      <c r="N86" s="85"/>
      <c r="O86" s="189">
        <f>IF(N86=0,"",VLOOKUP(N86,'得点テーブル'!$B$6:$H$133,6,0))</f>
      </c>
      <c r="P86" s="95"/>
      <c r="Q86" s="189">
        <f>IF(P86=0,"",VLOOKUP(P86,'得点テーブル'!$B$6:$H$133,7,0))</f>
      </c>
    </row>
    <row r="87" spans="1:17" ht="13.5" customHeight="1">
      <c r="A87" s="186">
        <f t="shared" si="4"/>
      </c>
      <c r="B87" s="186">
        <f t="shared" si="5"/>
      </c>
      <c r="C87" s="184"/>
      <c r="D87" s="437"/>
      <c r="E87" s="186">
        <f t="shared" si="6"/>
        <v>0</v>
      </c>
      <c r="F87" s="94"/>
      <c r="G87" s="243">
        <f>IF(F87=0,"",VLOOKUP(F87,'得点テーブル'!$B$6:$H$133,2,0))</f>
      </c>
      <c r="H87" s="298"/>
      <c r="I87" s="300">
        <f>IF(H87=0,"",VLOOKUP(H87,'得点テーブル'!$B$6:$H$133,2,0))</f>
      </c>
      <c r="J87" s="85"/>
      <c r="K87" s="189">
        <f>IF(J87=0,"",VLOOKUP(J87,'得点テーブル'!$B$6:$H$133,3,0))</f>
      </c>
      <c r="L87" s="84"/>
      <c r="M87" s="189">
        <f>IF(L87=0,"",VLOOKUP(L87,'得点テーブル'!$B$6:$H$133,5,0))</f>
      </c>
      <c r="N87" s="85"/>
      <c r="O87" s="189">
        <f>IF(N87=0,"",VLOOKUP(N87,'得点テーブル'!$B$6:$H$133,6,0))</f>
      </c>
      <c r="P87" s="95"/>
      <c r="Q87" s="189">
        <f>IF(P87=0,"",VLOOKUP(P87,'得点テーブル'!$B$6:$H$133,7,0))</f>
      </c>
    </row>
    <row r="88" spans="1:17" ht="13.5" customHeight="1">
      <c r="A88" s="186">
        <f t="shared" si="4"/>
      </c>
      <c r="B88" s="186">
        <f t="shared" si="5"/>
      </c>
      <c r="C88" s="184"/>
      <c r="D88" s="437"/>
      <c r="E88" s="186">
        <f t="shared" si="6"/>
        <v>0</v>
      </c>
      <c r="F88" s="94"/>
      <c r="G88" s="243">
        <f>IF(F88=0,"",VLOOKUP(F88,'得点テーブル'!$B$6:$H$133,2,0))</f>
      </c>
      <c r="H88" s="298"/>
      <c r="I88" s="300">
        <f>IF(H88=0,"",VLOOKUP(H88,'得点テーブル'!$B$6:$H$133,2,0))</f>
      </c>
      <c r="J88" s="85"/>
      <c r="K88" s="189">
        <f>IF(J88=0,"",VLOOKUP(J88,'得点テーブル'!$B$6:$H$133,3,0))</f>
      </c>
      <c r="L88" s="84"/>
      <c r="M88" s="189">
        <f>IF(L88=0,"",VLOOKUP(L88,'得点テーブル'!$B$6:$H$133,5,0))</f>
      </c>
      <c r="N88" s="85"/>
      <c r="O88" s="189">
        <f>IF(N88=0,"",VLOOKUP(N88,'得点テーブル'!$B$6:$H$133,6,0))</f>
      </c>
      <c r="P88" s="95"/>
      <c r="Q88" s="189">
        <f>IF(P88=0,"",VLOOKUP(P88,'得点テーブル'!$B$6:$H$133,7,0))</f>
      </c>
    </row>
    <row r="89" spans="1:17" ht="13.5" customHeight="1">
      <c r="A89" s="186">
        <f t="shared" si="4"/>
      </c>
      <c r="B89" s="186">
        <f>IF(E89=0,"",IF(A89=#REF!,"T",""))</f>
      </c>
      <c r="C89" s="94"/>
      <c r="D89" s="437"/>
      <c r="E89" s="186">
        <f t="shared" si="6"/>
        <v>0</v>
      </c>
      <c r="F89" s="94"/>
      <c r="G89" s="243">
        <f>IF(F89=0,"",VLOOKUP(F89,'得点テーブル'!$B$6:$H$133,2,0))</f>
      </c>
      <c r="H89" s="298"/>
      <c r="I89" s="300">
        <f>IF(H89=0,"",VLOOKUP(H89,'得点テーブル'!$B$6:$H$133,2,0))</f>
      </c>
      <c r="J89" s="85"/>
      <c r="K89" s="86"/>
      <c r="L89" s="84"/>
      <c r="M89" s="189">
        <f>IF(L89=0,"",VLOOKUP(L89,'得点テーブル'!$B$6:$H$133,5,0))</f>
      </c>
      <c r="N89" s="85"/>
      <c r="O89" s="86"/>
      <c r="P89" s="95"/>
      <c r="Q89" s="93"/>
    </row>
    <row r="90" spans="1:17" ht="4.5" customHeight="1">
      <c r="A90" s="327"/>
      <c r="B90" s="327"/>
      <c r="C90" s="351"/>
      <c r="D90" s="439"/>
      <c r="E90" s="352">
        <f>IF(F90="",0,G90)+IF(J90="",0,K90)+IF(L90="",0,M90)+IF(N90="",0,O90)+IF(P90="",0,Q90)</f>
        <v>0</v>
      </c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</row>
  </sheetData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printOptions/>
  <pageMargins left="0.7874015748031497" right="0.4330708661417323" top="0.7480314960629921" bottom="0.7086614173228347" header="0.5118110236220472" footer="0.5118110236220472"/>
  <pageSetup blackAndWhite="1" horizontalDpi="600" verticalDpi="600" orientation="portrait" paperSize="9" scale="89" r:id="rId1"/>
  <headerFooter alignWithMargins="0">
    <oddHeader>&amp;C&amp;A&amp;RPage &amp;P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5" sqref="F5"/>
    </sheetView>
  </sheetViews>
  <sheetFormatPr defaultColWidth="9.00390625" defaultRowHeight="13.5"/>
  <cols>
    <col min="1" max="1" width="3.625" style="51" customWidth="1"/>
    <col min="2" max="2" width="1.625" style="51" customWidth="1"/>
    <col min="3" max="3" width="11.625" style="52" customWidth="1"/>
    <col min="4" max="4" width="12.625" style="52" customWidth="1"/>
    <col min="5" max="15" width="5.625" style="51" customWidth="1"/>
    <col min="16" max="16" width="9.00390625" style="51" hidden="1" customWidth="1"/>
    <col min="17" max="17" width="1.625" style="51" customWidth="1"/>
    <col min="18" max="16384" width="9.00390625" style="51" customWidth="1"/>
  </cols>
  <sheetData>
    <row r="1" spans="1:14" ht="19.5" customHeight="1">
      <c r="A1" s="51" t="s">
        <v>0</v>
      </c>
      <c r="F1" s="51" t="s">
        <v>677</v>
      </c>
      <c r="K1" s="101" t="str">
        <f>'男子S'!M1</f>
        <v>2003/3/31現在</v>
      </c>
      <c r="L1" s="101"/>
      <c r="M1" s="101"/>
      <c r="N1" s="101"/>
    </row>
    <row r="2" ht="4.5" customHeight="1"/>
    <row r="3" spans="1:15" ht="13.5" customHeight="1">
      <c r="A3" s="517" t="s">
        <v>2</v>
      </c>
      <c r="B3" s="518"/>
      <c r="C3" s="521" t="s">
        <v>3</v>
      </c>
      <c r="D3" s="523" t="s">
        <v>4</v>
      </c>
      <c r="E3" s="53" t="s">
        <v>5</v>
      </c>
      <c r="F3" s="525" t="s">
        <v>260</v>
      </c>
      <c r="G3" s="526"/>
      <c r="H3" s="533" t="s">
        <v>8</v>
      </c>
      <c r="I3" s="534"/>
      <c r="J3" s="533" t="s">
        <v>9</v>
      </c>
      <c r="K3" s="534"/>
      <c r="L3" s="533" t="s">
        <v>10</v>
      </c>
      <c r="M3" s="534"/>
      <c r="N3" s="533" t="s">
        <v>11</v>
      </c>
      <c r="O3" s="534"/>
    </row>
    <row r="4" spans="1:15" ht="13.5" customHeight="1">
      <c r="A4" s="519"/>
      <c r="B4" s="520"/>
      <c r="C4" s="522"/>
      <c r="D4" s="524"/>
      <c r="E4" s="54" t="s">
        <v>12</v>
      </c>
      <c r="F4" s="55" t="s">
        <v>13</v>
      </c>
      <c r="G4" s="56" t="s">
        <v>5</v>
      </c>
      <c r="H4" s="55" t="s">
        <v>13</v>
      </c>
      <c r="I4" s="56" t="s">
        <v>5</v>
      </c>
      <c r="J4" s="55" t="s">
        <v>13</v>
      </c>
      <c r="K4" s="56" t="s">
        <v>5</v>
      </c>
      <c r="L4" s="55" t="s">
        <v>13</v>
      </c>
      <c r="M4" s="56" t="s">
        <v>5</v>
      </c>
      <c r="N4" s="55" t="s">
        <v>13</v>
      </c>
      <c r="O4" s="56" t="s">
        <v>5</v>
      </c>
    </row>
    <row r="5" spans="1:15" ht="6.75" customHeight="1">
      <c r="A5" s="353"/>
      <c r="B5" s="354"/>
      <c r="C5" s="355"/>
      <c r="D5" s="356"/>
      <c r="E5" s="357"/>
      <c r="F5" s="334"/>
      <c r="G5" s="335"/>
      <c r="H5" s="336"/>
      <c r="I5" s="337"/>
      <c r="J5" s="334"/>
      <c r="K5" s="335"/>
      <c r="L5" s="336"/>
      <c r="M5" s="337"/>
      <c r="N5" s="334"/>
      <c r="O5" s="335"/>
    </row>
    <row r="6" spans="1:16" ht="15.75" customHeight="1">
      <c r="A6" s="186">
        <f aca="true" t="shared" si="0" ref="A6:A29">IF(E6=0,"",RANK(E6,$E$4:$E$32))</f>
        <v>1</v>
      </c>
      <c r="B6" s="186">
        <f aca="true" t="shared" si="1" ref="B6:B29">IF(E6=0,"",IF(A6=A5,"T",""))</f>
      </c>
      <c r="C6" s="175" t="s">
        <v>678</v>
      </c>
      <c r="D6" s="113" t="s">
        <v>288</v>
      </c>
      <c r="E6" s="186">
        <f aca="true" t="shared" si="2" ref="E6:E26">IF(F6="",0,G6)+IF(H6="",0,I6)+IF(J6="",0,K6)+IF(L6="",0,M6)+IF(N6="",0,O6)</f>
        <v>680</v>
      </c>
      <c r="F6" s="59">
        <v>1</v>
      </c>
      <c r="G6" s="200">
        <f>IF(F6=0,"",VLOOKUP(F6,'得点テーブル'!$B$6:$H$133,3,0))</f>
        <v>150</v>
      </c>
      <c r="H6" s="60">
        <v>1</v>
      </c>
      <c r="I6" s="189">
        <f>IF(H6=0,"",VLOOKUP(H6,'得点テーブル'!$B$6:$H$133,3,0))</f>
        <v>150</v>
      </c>
      <c r="J6" s="59">
        <v>1</v>
      </c>
      <c r="K6" s="189">
        <f>IF(J6=0,"",VLOOKUP(J6,'得点テーブル'!$B$6:$H$133,5,0))</f>
        <v>200</v>
      </c>
      <c r="L6" s="60"/>
      <c r="M6" s="189">
        <f>IF(L6=0,"",VLOOKUP(L6,'得点テーブル'!$B$6:$H$133,6,0))</f>
      </c>
      <c r="N6" s="59">
        <v>1</v>
      </c>
      <c r="O6" s="189">
        <f>IF(N6=0,"",VLOOKUP(N6,'得点テーブル'!$B$6:$H$133,7,0))</f>
        <v>180</v>
      </c>
      <c r="P6" s="51">
        <v>147.5</v>
      </c>
    </row>
    <row r="7" spans="1:16" ht="15.75" customHeight="1">
      <c r="A7" s="186">
        <f t="shared" si="0"/>
        <v>2</v>
      </c>
      <c r="B7" s="186">
        <f t="shared" si="1"/>
      </c>
      <c r="C7" s="175" t="s">
        <v>679</v>
      </c>
      <c r="D7" s="176" t="s">
        <v>680</v>
      </c>
      <c r="E7" s="186">
        <f t="shared" si="2"/>
        <v>450</v>
      </c>
      <c r="F7" s="59">
        <v>4</v>
      </c>
      <c r="G7" s="200">
        <f>IF(F7=0,"",VLOOKUP(F7,'得点テーブル'!$B$6:$H$133,3,0))</f>
        <v>70</v>
      </c>
      <c r="H7" s="60">
        <v>2</v>
      </c>
      <c r="I7" s="189">
        <f>IF(H7=0,"",VLOOKUP(H7,'得点テーブル'!$B$6:$H$133,3,0))</f>
        <v>100</v>
      </c>
      <c r="J7" s="59">
        <v>2</v>
      </c>
      <c r="K7" s="189">
        <f>IF(J7=0,"",VLOOKUP(J7,'得点テーブル'!$B$6:$H$133,5,0))</f>
        <v>150</v>
      </c>
      <c r="L7" s="60">
        <v>2</v>
      </c>
      <c r="M7" s="189">
        <f>IF(L7=0,"",VLOOKUP(L7,'得点テーブル'!$B$6:$H$133,6,0))</f>
        <v>100</v>
      </c>
      <c r="N7" s="59">
        <v>16</v>
      </c>
      <c r="O7" s="189">
        <f>IF(N7=0,"",VLOOKUP(N7,'得点テーブル'!$B$6:$H$133,7,0))</f>
        <v>30</v>
      </c>
      <c r="P7" s="51">
        <v>96.66666666666667</v>
      </c>
    </row>
    <row r="8" spans="1:16" ht="15.75" customHeight="1">
      <c r="A8" s="186">
        <f t="shared" si="0"/>
        <v>3</v>
      </c>
      <c r="B8" s="186">
        <f t="shared" si="1"/>
      </c>
      <c r="C8" s="175" t="s">
        <v>681</v>
      </c>
      <c r="D8" s="176" t="s">
        <v>549</v>
      </c>
      <c r="E8" s="186">
        <f t="shared" si="2"/>
        <v>300</v>
      </c>
      <c r="F8" s="59">
        <v>3</v>
      </c>
      <c r="G8" s="200">
        <f>IF(F8=0,"",VLOOKUP(F8,'得点テーブル'!$B$6:$H$133,3,0))</f>
        <v>80</v>
      </c>
      <c r="H8" s="60">
        <v>4</v>
      </c>
      <c r="I8" s="189">
        <f>IF(H8=0,"",VLOOKUP(H8,'得点テーブル'!$B$6:$H$133,3,0))</f>
        <v>70</v>
      </c>
      <c r="J8" s="59">
        <v>3</v>
      </c>
      <c r="K8" s="189">
        <f>IF(J8=0,"",VLOOKUP(J8,'得点テーブル'!$B$6:$H$133,5,0))</f>
        <v>110</v>
      </c>
      <c r="L8" s="60">
        <v>5</v>
      </c>
      <c r="M8" s="189">
        <f>IF(L8=0,"",VLOOKUP(L8,'得点テーブル'!$B$6:$H$133,6,0))</f>
        <v>40</v>
      </c>
      <c r="N8" s="59"/>
      <c r="O8" s="189">
        <f>IF(N8=0,"",VLOOKUP(N8,'得点テーブル'!$B$6:$H$133,7,0))</f>
      </c>
      <c r="P8" s="51">
        <v>60</v>
      </c>
    </row>
    <row r="9" spans="1:16" ht="15.75" customHeight="1">
      <c r="A9" s="186">
        <f t="shared" si="0"/>
        <v>4</v>
      </c>
      <c r="B9" s="186">
        <f t="shared" si="1"/>
      </c>
      <c r="C9" s="175" t="s">
        <v>682</v>
      </c>
      <c r="D9" s="176" t="s">
        <v>38</v>
      </c>
      <c r="E9" s="186">
        <f t="shared" si="2"/>
        <v>255</v>
      </c>
      <c r="F9" s="59"/>
      <c r="G9" s="200">
        <f>IF(F9=0,"",VLOOKUP(F9,'得点テーブル'!$B$6:$H$133,3,0))</f>
      </c>
      <c r="H9" s="60"/>
      <c r="I9" s="189">
        <f>IF(H9=0,"",VLOOKUP(H9,'得点テーブル'!$B$6:$H$133,3,0))</f>
      </c>
      <c r="J9" s="59">
        <v>5</v>
      </c>
      <c r="K9" s="189">
        <f>IF(J9=0,"",VLOOKUP(J9,'得点テーブル'!$B$6:$H$133,5,0))</f>
        <v>75</v>
      </c>
      <c r="L9" s="60">
        <v>1</v>
      </c>
      <c r="M9" s="189">
        <f>IF(L9=0,"",VLOOKUP(L9,'得点テーブル'!$B$6:$H$133,6,0))</f>
        <v>150</v>
      </c>
      <c r="N9" s="59">
        <v>16</v>
      </c>
      <c r="O9" s="189">
        <f>IF(N9=0,"",VLOOKUP(N9,'得点テーブル'!$B$6:$H$133,7,0))</f>
        <v>30</v>
      </c>
      <c r="P9" s="51">
        <v>60</v>
      </c>
    </row>
    <row r="10" spans="1:16" ht="15.75" customHeight="1">
      <c r="A10" s="186">
        <f t="shared" si="0"/>
        <v>5</v>
      </c>
      <c r="B10" s="186">
        <f t="shared" si="1"/>
      </c>
      <c r="C10" s="175" t="s">
        <v>683</v>
      </c>
      <c r="D10" s="176" t="s">
        <v>684</v>
      </c>
      <c r="E10" s="186">
        <f t="shared" si="2"/>
        <v>220</v>
      </c>
      <c r="F10" s="59">
        <v>2</v>
      </c>
      <c r="G10" s="200">
        <f>IF(F10=0,"",VLOOKUP(F10,'得点テーブル'!$B$6:$H$133,3,0))</f>
        <v>100</v>
      </c>
      <c r="H10" s="60">
        <v>4</v>
      </c>
      <c r="I10" s="189">
        <f>IF(H10=0,"",VLOOKUP(H10,'得点テーブル'!$B$6:$H$133,3,0))</f>
        <v>70</v>
      </c>
      <c r="J10" s="59"/>
      <c r="K10" s="189">
        <f>IF(J10=0,"",VLOOKUP(J10,'得点テーブル'!$B$6:$H$133,5,0))</f>
      </c>
      <c r="L10" s="60"/>
      <c r="M10" s="189">
        <f>IF(L10=0,"",VLOOKUP(L10,'得点テーブル'!$B$6:$H$133,6,0))</f>
      </c>
      <c r="N10" s="59">
        <v>8</v>
      </c>
      <c r="O10" s="189">
        <f>IF(N10=0,"",VLOOKUP(N10,'得点テーブル'!$B$6:$H$133,7,0))</f>
        <v>50</v>
      </c>
      <c r="P10" s="51">
        <v>75</v>
      </c>
    </row>
    <row r="11" spans="1:16" ht="15.75" customHeight="1">
      <c r="A11" s="186">
        <f t="shared" si="0"/>
        <v>6</v>
      </c>
      <c r="B11" s="186">
        <f t="shared" si="1"/>
      </c>
      <c r="C11" s="175" t="s">
        <v>685</v>
      </c>
      <c r="D11" s="176" t="s">
        <v>52</v>
      </c>
      <c r="E11" s="186">
        <f t="shared" si="2"/>
        <v>155</v>
      </c>
      <c r="F11" s="59"/>
      <c r="G11" s="200">
        <f>IF(F11=0,"",VLOOKUP(F11,'得点テーブル'!$B$6:$H$133,3,0))</f>
      </c>
      <c r="H11" s="60"/>
      <c r="I11" s="189">
        <f>IF(H11=0,"",VLOOKUP(H11,'得点テーブル'!$B$6:$H$133,3,0))</f>
      </c>
      <c r="J11" s="59">
        <v>7</v>
      </c>
      <c r="K11" s="189">
        <f>IF(J11=0,"",VLOOKUP(J11,'得点テーブル'!$B$6:$H$133,5,0))</f>
        <v>65</v>
      </c>
      <c r="L11" s="60"/>
      <c r="M11" s="189">
        <f>IF(L11=0,"",VLOOKUP(L11,'得点テーブル'!$B$6:$H$133,6,0))</f>
      </c>
      <c r="N11" s="59">
        <v>4</v>
      </c>
      <c r="O11" s="189">
        <f>IF(N11=0,"",VLOOKUP(N11,'得点テーブル'!$B$6:$H$133,7,0))</f>
        <v>90</v>
      </c>
      <c r="P11" s="51">
        <v>100</v>
      </c>
    </row>
    <row r="12" spans="1:16" ht="15.75" customHeight="1">
      <c r="A12" s="186">
        <f t="shared" si="0"/>
        <v>7</v>
      </c>
      <c r="B12" s="186">
        <f t="shared" si="1"/>
      </c>
      <c r="C12" s="175" t="s">
        <v>686</v>
      </c>
      <c r="D12" s="176" t="s">
        <v>31</v>
      </c>
      <c r="E12" s="186">
        <f t="shared" si="2"/>
        <v>150</v>
      </c>
      <c r="F12" s="59">
        <v>8</v>
      </c>
      <c r="G12" s="200">
        <f>IF(F12=0,"",VLOOKUP(F12,'得点テーブル'!$B$6:$H$133,3,0))</f>
        <v>40</v>
      </c>
      <c r="H12" s="60">
        <v>8</v>
      </c>
      <c r="I12" s="189">
        <f>IF(H12=0,"",VLOOKUP(H12,'得点テーブル'!$B$6:$H$133,3,0))</f>
        <v>40</v>
      </c>
      <c r="J12" s="59">
        <v>16</v>
      </c>
      <c r="K12" s="189">
        <f>IF(J12=0,"",VLOOKUP(J12,'得点テーブル'!$B$6:$H$133,5,0))</f>
        <v>40</v>
      </c>
      <c r="L12" s="60"/>
      <c r="M12" s="189">
        <f>IF(L12=0,"",VLOOKUP(L12,'得点テーブル'!$B$6:$H$133,6,0))</f>
      </c>
      <c r="N12" s="59">
        <v>16</v>
      </c>
      <c r="O12" s="189">
        <f>IF(N12=0,"",VLOOKUP(N12,'得点テーブル'!$B$6:$H$133,7,0))</f>
        <v>30</v>
      </c>
      <c r="P12" s="51">
        <v>100</v>
      </c>
    </row>
    <row r="13" spans="1:15" ht="15.75" customHeight="1">
      <c r="A13" s="186">
        <f t="shared" si="0"/>
        <v>8</v>
      </c>
      <c r="B13" s="186">
        <f t="shared" si="1"/>
      </c>
      <c r="C13" s="175" t="s">
        <v>687</v>
      </c>
      <c r="D13" s="176" t="s">
        <v>42</v>
      </c>
      <c r="E13" s="186">
        <f t="shared" si="2"/>
        <v>125</v>
      </c>
      <c r="F13" s="59">
        <v>16</v>
      </c>
      <c r="G13" s="200">
        <f>IF(F13=0,"",VLOOKUP(F13,'得点テーブル'!$B$6:$H$133,3,0))</f>
        <v>25</v>
      </c>
      <c r="H13" s="60"/>
      <c r="I13" s="189">
        <f>IF(H13=0,"",VLOOKUP(H13,'得点テーブル'!$B$6:$H$133,3,0))</f>
      </c>
      <c r="J13" s="59">
        <v>4</v>
      </c>
      <c r="K13" s="189">
        <f>IF(J13=0,"",VLOOKUP(J13,'得点テーブル'!$B$6:$H$133,5,0))</f>
        <v>100</v>
      </c>
      <c r="L13" s="60"/>
      <c r="M13" s="189">
        <f>IF(L13=0,"",VLOOKUP(L13,'得点テーブル'!$B$6:$H$133,6,0))</f>
      </c>
      <c r="N13" s="59"/>
      <c r="O13" s="189">
        <f>IF(N13=0,"",VLOOKUP(N13,'得点テーブル'!$B$6:$H$133,7,0))</f>
      </c>
    </row>
    <row r="14" spans="1:16" ht="15.75" customHeight="1">
      <c r="A14" s="186">
        <f t="shared" si="0"/>
        <v>8</v>
      </c>
      <c r="B14" s="186" t="str">
        <f t="shared" si="1"/>
        <v>T</v>
      </c>
      <c r="C14" s="175" t="s">
        <v>688</v>
      </c>
      <c r="D14" s="176" t="s">
        <v>689</v>
      </c>
      <c r="E14" s="186">
        <f t="shared" si="2"/>
        <v>125</v>
      </c>
      <c r="F14" s="59">
        <v>16</v>
      </c>
      <c r="G14" s="200">
        <f>IF(F14=0,"",VLOOKUP(F14,'得点テーブル'!$B$6:$H$133,3,0))</f>
        <v>25</v>
      </c>
      <c r="H14" s="60"/>
      <c r="I14" s="189"/>
      <c r="J14" s="59"/>
      <c r="K14" s="189"/>
      <c r="L14" s="60">
        <v>4</v>
      </c>
      <c r="M14" s="189">
        <f>IF(L14=0,"",VLOOKUP(L14,'得点テーブル'!$B$6:$H$133,6,0))</f>
        <v>70</v>
      </c>
      <c r="N14" s="59">
        <v>16</v>
      </c>
      <c r="O14" s="189">
        <f>IF(N14=0,"",VLOOKUP(N14,'得点テーブル'!$B$6:$H$133,7,0))</f>
        <v>30</v>
      </c>
      <c r="P14" s="51">
        <v>36.666666666666664</v>
      </c>
    </row>
    <row r="15" spans="1:15" ht="15.75" customHeight="1">
      <c r="A15" s="186">
        <f t="shared" si="0"/>
        <v>10</v>
      </c>
      <c r="B15" s="186">
        <f t="shared" si="1"/>
      </c>
      <c r="C15" s="175" t="s">
        <v>690</v>
      </c>
      <c r="D15" s="45" t="s">
        <v>526</v>
      </c>
      <c r="E15" s="186">
        <f t="shared" si="2"/>
        <v>115</v>
      </c>
      <c r="F15" s="59">
        <v>16</v>
      </c>
      <c r="G15" s="200">
        <f>IF(F15=0,"",VLOOKUP(F15,'得点テーブル'!$B$6:$H$133,3,0))</f>
        <v>25</v>
      </c>
      <c r="H15" s="60">
        <v>8</v>
      </c>
      <c r="I15" s="189">
        <f>IF(H15=0,"",VLOOKUP(H15,'得点テーブル'!$B$6:$H$133,3,0))</f>
        <v>40</v>
      </c>
      <c r="J15" s="59"/>
      <c r="K15" s="189">
        <f>IF(J15=0,"",VLOOKUP(J15,'得点テーブル'!$B$6:$H$133,5,0))</f>
      </c>
      <c r="L15" s="60"/>
      <c r="M15" s="189">
        <f>IF(L15=0,"",VLOOKUP(L15,'得点テーブル'!$B$6:$H$133,6,0))</f>
      </c>
      <c r="N15" s="59">
        <v>8</v>
      </c>
      <c r="O15" s="189">
        <f>IF(N15=0,"",VLOOKUP(N15,'得点テーブル'!$B$6:$H$133,7,0))</f>
        <v>50</v>
      </c>
    </row>
    <row r="16" spans="1:16" ht="15.75" customHeight="1">
      <c r="A16" s="186">
        <f t="shared" si="0"/>
        <v>11</v>
      </c>
      <c r="B16" s="186">
        <f t="shared" si="1"/>
      </c>
      <c r="C16" s="175" t="s">
        <v>691</v>
      </c>
      <c r="D16" s="176" t="s">
        <v>34</v>
      </c>
      <c r="E16" s="186">
        <f t="shared" si="2"/>
        <v>100</v>
      </c>
      <c r="F16" s="59"/>
      <c r="G16" s="200">
        <f>IF(F16=0,"",VLOOKUP(F16,'得点テーブル'!$B$6:$H$133,3,0))</f>
      </c>
      <c r="H16" s="60"/>
      <c r="I16" s="189">
        <f>IF(H16=0,"",VLOOKUP(H16,'得点テーブル'!$B$6:$H$133,3,0))</f>
      </c>
      <c r="J16" s="59">
        <v>6</v>
      </c>
      <c r="K16" s="189">
        <f>IF(J16=0,"",VLOOKUP(J16,'得点テーブル'!$B$6:$H$133,5,0))</f>
        <v>70</v>
      </c>
      <c r="L16" s="60"/>
      <c r="M16" s="189">
        <f>IF(L16=0,"",VLOOKUP(L16,'得点テーブル'!$B$6:$H$133,6,0))</f>
      </c>
      <c r="N16" s="59">
        <v>16</v>
      </c>
      <c r="O16" s="189">
        <f>IF(N16=0,"",VLOOKUP(N16,'得点テーブル'!$B$6:$H$133,7,0))</f>
        <v>30</v>
      </c>
      <c r="P16" s="51">
        <v>100</v>
      </c>
    </row>
    <row r="17" spans="1:16" ht="15.75" customHeight="1">
      <c r="A17" s="186">
        <f t="shared" si="0"/>
        <v>12</v>
      </c>
      <c r="B17" s="186">
        <f t="shared" si="1"/>
      </c>
      <c r="C17" s="175" t="s">
        <v>692</v>
      </c>
      <c r="D17" s="176" t="s">
        <v>34</v>
      </c>
      <c r="E17" s="186">
        <f t="shared" si="2"/>
        <v>80</v>
      </c>
      <c r="F17" s="59"/>
      <c r="G17" s="200">
        <f>IF(F17=0,"",VLOOKUP(F17,'得点テーブル'!$B$6:$H$133,3,0))</f>
      </c>
      <c r="H17" s="60"/>
      <c r="I17" s="189">
        <f>IF(H17=0,"",VLOOKUP(H17,'得点テーブル'!$B$6:$H$133,3,0))</f>
      </c>
      <c r="J17" s="59"/>
      <c r="K17" s="189">
        <f>IF(J17=0,"",VLOOKUP(J17,'得点テーブル'!$B$6:$H$133,5,0))</f>
      </c>
      <c r="L17" s="60">
        <v>3</v>
      </c>
      <c r="M17" s="189">
        <f>IF(L17=0,"",VLOOKUP(L17,'得点テーブル'!$B$6:$H$133,6,0))</f>
        <v>80</v>
      </c>
      <c r="N17" s="59"/>
      <c r="O17" s="189">
        <f>IF(N17=0,"",VLOOKUP(N17,'得点テーブル'!$B$6:$H$133,7,0))</f>
      </c>
      <c r="P17" s="51">
        <v>45</v>
      </c>
    </row>
    <row r="18" spans="1:16" s="52" customFormat="1" ht="15.75" customHeight="1">
      <c r="A18" s="186">
        <f t="shared" si="0"/>
        <v>13</v>
      </c>
      <c r="B18" s="186">
        <f t="shared" si="1"/>
      </c>
      <c r="C18" s="177" t="s">
        <v>937</v>
      </c>
      <c r="D18" s="178" t="s">
        <v>31</v>
      </c>
      <c r="E18" s="186">
        <f t="shared" si="2"/>
        <v>60</v>
      </c>
      <c r="F18" s="59"/>
      <c r="G18" s="200">
        <f>IF(F18=0,"",VLOOKUP(F18,'得点テーブル'!$B$6:$H$133,3,0))</f>
      </c>
      <c r="H18" s="60"/>
      <c r="I18" s="189">
        <f>IF(H18=0,"",VLOOKUP(H18,'得点テーブル'!$B$6:$H$133,3,0))</f>
      </c>
      <c r="J18" s="59">
        <v>8</v>
      </c>
      <c r="K18" s="189">
        <f>IF(J18=0,"",VLOOKUP(J18,'得点テーブル'!$B$6:$H$133,5,0))</f>
        <v>60</v>
      </c>
      <c r="L18" s="60"/>
      <c r="M18" s="189">
        <f>IF(L18=0,"",VLOOKUP(L18,'得点テーブル'!$B$6:$H$133,6,0))</f>
      </c>
      <c r="N18" s="59"/>
      <c r="O18" s="189">
        <f>IF(N18=0,"",VLOOKUP(N18,'得点テーブル'!$B$6:$H$133,7,0))</f>
      </c>
      <c r="P18" s="51">
        <v>40</v>
      </c>
    </row>
    <row r="19" spans="1:16" ht="15.75" customHeight="1">
      <c r="A19" s="186">
        <f t="shared" si="0"/>
        <v>14</v>
      </c>
      <c r="B19" s="186">
        <f t="shared" si="1"/>
      </c>
      <c r="C19" s="177" t="s">
        <v>693</v>
      </c>
      <c r="D19" s="178" t="s">
        <v>38</v>
      </c>
      <c r="E19" s="186">
        <f t="shared" si="2"/>
        <v>40</v>
      </c>
      <c r="F19" s="59"/>
      <c r="G19" s="200">
        <f>IF(F19=0,"",VLOOKUP(F19,'得点テーブル'!$B$6:$H$133,3,0))</f>
      </c>
      <c r="H19" s="60"/>
      <c r="I19" s="189">
        <f>IF(H19=0,"",VLOOKUP(H19,'得点テーブル'!$B$6:$H$133,3,0))</f>
      </c>
      <c r="J19" s="59">
        <v>16</v>
      </c>
      <c r="K19" s="189">
        <f>IF(J19=0,"",VLOOKUP(J19,'得点テーブル'!$B$6:$H$133,5,0))</f>
        <v>40</v>
      </c>
      <c r="L19" s="60"/>
      <c r="M19" s="189">
        <f>IF(L19=0,"",VLOOKUP(L19,'得点テーブル'!$B$6:$H$133,6,0))</f>
      </c>
      <c r="N19" s="59"/>
      <c r="O19" s="189">
        <f>IF(N19=0,"",VLOOKUP(N19,'得点テーブル'!$B$6:$H$133,7,0))</f>
      </c>
      <c r="P19" s="51">
        <v>50</v>
      </c>
    </row>
    <row r="20" spans="1:16" ht="15.75" customHeight="1">
      <c r="A20" s="186">
        <f t="shared" si="0"/>
        <v>14</v>
      </c>
      <c r="B20" s="186" t="str">
        <f t="shared" si="1"/>
        <v>T</v>
      </c>
      <c r="C20" s="175" t="s">
        <v>694</v>
      </c>
      <c r="D20" s="176" t="s">
        <v>322</v>
      </c>
      <c r="E20" s="186">
        <f t="shared" si="2"/>
        <v>40</v>
      </c>
      <c r="F20" s="59"/>
      <c r="G20" s="200">
        <f>IF(F20=0,"",VLOOKUP(F20,'得点テーブル'!$B$6:$H$133,3,0))</f>
      </c>
      <c r="H20" s="60"/>
      <c r="I20" s="189">
        <f>IF(H20=0,"",VLOOKUP(H20,'得点テーブル'!$B$6:$H$133,3,0))</f>
      </c>
      <c r="J20" s="59">
        <v>16</v>
      </c>
      <c r="K20" s="189">
        <f>IF(J20=0,"",VLOOKUP(J20,'得点テーブル'!$B$6:$H$133,5,0))</f>
        <v>40</v>
      </c>
      <c r="L20" s="60"/>
      <c r="M20" s="189">
        <f>IF(L20=0,"",VLOOKUP(L20,'得点テーブル'!$B$6:$H$133,6,0))</f>
      </c>
      <c r="N20" s="59"/>
      <c r="O20" s="189">
        <f>IF(N20=0,"",VLOOKUP(N20,'得点テーブル'!$B$6:$H$133,7,0))</f>
      </c>
      <c r="P20" s="51">
        <v>30</v>
      </c>
    </row>
    <row r="21" spans="1:16" ht="15.75" customHeight="1">
      <c r="A21" s="186">
        <f t="shared" si="0"/>
        <v>14</v>
      </c>
      <c r="B21" s="186" t="str">
        <f t="shared" si="1"/>
        <v>T</v>
      </c>
      <c r="C21" s="179" t="s">
        <v>695</v>
      </c>
      <c r="D21" s="176" t="s">
        <v>526</v>
      </c>
      <c r="E21" s="186">
        <f t="shared" si="2"/>
        <v>40</v>
      </c>
      <c r="F21" s="59"/>
      <c r="G21" s="200">
        <f>IF(F21=0,"",VLOOKUP(F21,'得点テーブル'!$B$6:$H$133,3,0))</f>
      </c>
      <c r="H21" s="41">
        <v>8</v>
      </c>
      <c r="I21" s="189">
        <f>IF(H21=0,"",VLOOKUP(H21,'得点テーブル'!$B$6:$H$133,3,0))</f>
        <v>40</v>
      </c>
      <c r="J21" s="59"/>
      <c r="K21" s="189">
        <f>IF(J21=0,"",VLOOKUP(J21,'得点テーブル'!$B$6:$H$133,5,0))</f>
      </c>
      <c r="L21" s="41"/>
      <c r="M21" s="189">
        <f>IF(L21=0,"",VLOOKUP(L21,'得点テーブル'!$B$6:$H$133,6,0))</f>
      </c>
      <c r="N21" s="59"/>
      <c r="O21" s="189">
        <f>IF(N21=0,"",VLOOKUP(N21,'得点テーブル'!$B$6:$H$133,7,0))</f>
      </c>
      <c r="P21" s="51">
        <v>30</v>
      </c>
    </row>
    <row r="22" spans="1:15" ht="15.75" customHeight="1">
      <c r="A22" s="186">
        <f t="shared" si="0"/>
        <v>17</v>
      </c>
      <c r="B22" s="186">
        <f t="shared" si="1"/>
      </c>
      <c r="C22" s="176" t="s">
        <v>696</v>
      </c>
      <c r="D22" s="176" t="s">
        <v>697</v>
      </c>
      <c r="E22" s="186">
        <f t="shared" si="2"/>
        <v>30</v>
      </c>
      <c r="F22" s="60"/>
      <c r="G22" s="200">
        <f>IF(F22=0,"",VLOOKUP(F22,'得点テーブル'!$B$6:$H$133,3,0))</f>
      </c>
      <c r="H22" s="41"/>
      <c r="I22" s="189">
        <f>IF(H22=0,"",VLOOKUP(H22,'得点テーブル'!$B$6:$H$133,3,0))</f>
      </c>
      <c r="J22" s="59"/>
      <c r="K22" s="189">
        <f>IF(J22=0,"",VLOOKUP(J22,'得点テーブル'!$B$6:$H$133,5,0))</f>
      </c>
      <c r="L22" s="41"/>
      <c r="M22" s="189">
        <f>IF(L22=0,"",VLOOKUP(L22,'得点テーブル'!$B$6:$H$133,6,0))</f>
      </c>
      <c r="N22" s="59">
        <v>16</v>
      </c>
      <c r="O22" s="189">
        <f>IF(N22=0,"",VLOOKUP(N22,'得点テーブル'!$B$6:$H$133,7,0))</f>
        <v>30</v>
      </c>
    </row>
    <row r="23" spans="1:15" ht="15.75" customHeight="1">
      <c r="A23" s="186">
        <f t="shared" si="0"/>
        <v>17</v>
      </c>
      <c r="B23" s="186" t="str">
        <f t="shared" si="1"/>
        <v>T</v>
      </c>
      <c r="C23" s="176" t="s">
        <v>698</v>
      </c>
      <c r="D23" s="176" t="s">
        <v>34</v>
      </c>
      <c r="E23" s="186">
        <f t="shared" si="2"/>
        <v>30</v>
      </c>
      <c r="F23" s="60"/>
      <c r="G23" s="200">
        <f>IF(F23=0,"",VLOOKUP(F23,'得点テーブル'!$B$6:$H$133,3,0))</f>
      </c>
      <c r="H23" s="41"/>
      <c r="I23" s="189">
        <f>IF(H23=0,"",VLOOKUP(H23,'得点テーブル'!$B$6:$H$133,3,0))</f>
      </c>
      <c r="J23" s="59"/>
      <c r="K23" s="189">
        <f>IF(J23=0,"",VLOOKUP(J23,'得点テーブル'!$B$6:$H$133,5,0))</f>
      </c>
      <c r="L23" s="41"/>
      <c r="M23" s="189">
        <f>IF(L23=0,"",VLOOKUP(L23,'得点テーブル'!$B$6:$H$133,6,0))</f>
      </c>
      <c r="N23" s="59">
        <v>16</v>
      </c>
      <c r="O23" s="189">
        <f>IF(N23=0,"",VLOOKUP(N23,'得点テーブル'!$B$6:$H$133,7,0))</f>
        <v>30</v>
      </c>
    </row>
    <row r="24" spans="1:16" ht="15.75" customHeight="1">
      <c r="A24" s="186">
        <f t="shared" si="0"/>
        <v>19</v>
      </c>
      <c r="B24" s="186">
        <f t="shared" si="1"/>
      </c>
      <c r="C24" s="176" t="s">
        <v>699</v>
      </c>
      <c r="D24" s="176" t="s">
        <v>288</v>
      </c>
      <c r="E24" s="186">
        <f t="shared" si="2"/>
        <v>25</v>
      </c>
      <c r="F24" s="60">
        <v>16</v>
      </c>
      <c r="G24" s="200">
        <f>IF(F24=0,"",VLOOKUP(F24,'得点テーブル'!$B$6:$H$133,3,0))</f>
        <v>25</v>
      </c>
      <c r="H24" s="41"/>
      <c r="I24" s="189">
        <f>IF(H24=0,"",VLOOKUP(H24,'得点テーブル'!$B$6:$H$133,3,0))</f>
      </c>
      <c r="J24" s="59"/>
      <c r="K24" s="189">
        <f>IF(J24=0,"",VLOOKUP(J24,'得点テーブル'!$B$6:$H$133,5,0))</f>
      </c>
      <c r="L24" s="41"/>
      <c r="M24" s="189">
        <f>IF(L24=0,"",VLOOKUP(L24,'得点テーブル'!$B$6:$H$133,6,0))</f>
      </c>
      <c r="N24" s="59"/>
      <c r="O24" s="189">
        <f>IF(N24=0,"",VLOOKUP(N24,'得点テーブル'!$B$6:$H$133,7,0))</f>
      </c>
      <c r="P24" s="51">
        <v>40</v>
      </c>
    </row>
    <row r="25" spans="1:16" ht="15.75" customHeight="1">
      <c r="A25" s="186">
        <f t="shared" si="0"/>
      </c>
      <c r="B25" s="186">
        <f t="shared" si="1"/>
      </c>
      <c r="C25" s="176"/>
      <c r="D25" s="176"/>
      <c r="E25" s="186">
        <f t="shared" si="2"/>
        <v>0</v>
      </c>
      <c r="F25" s="60"/>
      <c r="G25" s="200">
        <f>IF(F25=0,"",VLOOKUP(F25,'得点テーブル'!$B$6:$H$133,3,0))</f>
      </c>
      <c r="H25" s="41"/>
      <c r="I25" s="189">
        <f>IF(H25=0,"",VLOOKUP(H25,'得点テーブル'!$B$6:$H$133,3,0))</f>
      </c>
      <c r="J25" s="59"/>
      <c r="K25" s="189">
        <f>IF(J25=0,"",VLOOKUP(J25,'得点テーブル'!$B$6:$H$133,5,0))</f>
      </c>
      <c r="L25" s="41"/>
      <c r="M25" s="189">
        <f>IF(L25=0,"",VLOOKUP(L25,'得点テーブル'!$B$6:$H$133,6,0))</f>
      </c>
      <c r="N25" s="59"/>
      <c r="O25" s="189">
        <f>IF(N25=0,"",VLOOKUP(N25,'得点テーブル'!$B$6:$H$133,7,0))</f>
      </c>
      <c r="P25" s="51">
        <v>60</v>
      </c>
    </row>
    <row r="26" spans="1:16" ht="15.75" customHeight="1">
      <c r="A26" s="186">
        <f t="shared" si="0"/>
      </c>
      <c r="B26" s="186">
        <f t="shared" si="1"/>
      </c>
      <c r="C26" s="178"/>
      <c r="D26" s="178"/>
      <c r="E26" s="186">
        <f t="shared" si="2"/>
        <v>0</v>
      </c>
      <c r="F26" s="60"/>
      <c r="G26" s="200">
        <f>IF(F26=0,"",VLOOKUP(F26,'得点テーブル'!$B$6:$H$133,3,0))</f>
      </c>
      <c r="H26" s="41"/>
      <c r="I26" s="189">
        <f>IF(H26=0,"",VLOOKUP(H26,'得点テーブル'!$B$6:$H$133,3,0))</f>
      </c>
      <c r="J26" s="59"/>
      <c r="K26" s="189">
        <f>IF(J26=0,"",VLOOKUP(J26,'得点テーブル'!$B$6:$H$133,5,0))</f>
      </c>
      <c r="L26" s="41"/>
      <c r="M26" s="189">
        <f>IF(L26=0,"",VLOOKUP(L26,'得点テーブル'!$B$6:$H$133,6,0))</f>
      </c>
      <c r="N26" s="59"/>
      <c r="O26" s="189">
        <f>IF(N26=0,"",VLOOKUP(N26,'得点テーブル'!$B$6:$H$133,7,0))</f>
      </c>
      <c r="P26" s="51">
        <v>30</v>
      </c>
    </row>
    <row r="27" spans="1:15" ht="15.75" customHeight="1">
      <c r="A27" s="186">
        <f t="shared" si="0"/>
      </c>
      <c r="B27" s="186">
        <f t="shared" si="1"/>
      </c>
      <c r="C27" s="176"/>
      <c r="D27" s="176"/>
      <c r="E27" s="186"/>
      <c r="F27" s="60"/>
      <c r="G27" s="200">
        <f>IF(F27=0,"",VLOOKUP(F27,'得点テーブル'!$B$6:$H$133,3,0))</f>
      </c>
      <c r="H27" s="41"/>
      <c r="I27" s="189">
        <f>IF(H27=0,"",VLOOKUP(H27,'得点テーブル'!$B$6:$H$133,3,0))</f>
      </c>
      <c r="J27" s="59"/>
      <c r="K27" s="189">
        <f>IF(J27=0,"",VLOOKUP(J27,'得点テーブル'!$B$6:$H$133,5,0))</f>
      </c>
      <c r="L27" s="41"/>
      <c r="M27" s="189">
        <f>IF(L27=0,"",VLOOKUP(L27,'得点テーブル'!$B$6:$H$133,6,0))</f>
      </c>
      <c r="N27" s="59"/>
      <c r="O27" s="189">
        <f>IF(N27=0,"",VLOOKUP(N27,'得点テーブル'!$B$6:$H$133,7,0))</f>
      </c>
    </row>
    <row r="28" spans="1:15" ht="15.75" customHeight="1">
      <c r="A28" s="186">
        <f t="shared" si="0"/>
      </c>
      <c r="B28" s="186">
        <f t="shared" si="1"/>
      </c>
      <c r="C28" s="176"/>
      <c r="D28" s="176"/>
      <c r="E28" s="186"/>
      <c r="F28" s="60"/>
      <c r="G28" s="200">
        <f>IF(F28=0,"",VLOOKUP(F28,'得点テーブル'!$B$6:$H$133,3,0))</f>
      </c>
      <c r="H28" s="41"/>
      <c r="I28" s="189">
        <f>IF(H28=0,"",VLOOKUP(H28,'得点テーブル'!$B$6:$H$133,3,0))</f>
      </c>
      <c r="J28" s="59"/>
      <c r="K28" s="173"/>
      <c r="L28" s="41"/>
      <c r="M28" s="189">
        <f>IF(L28=0,"",VLOOKUP(L28,'得点テーブル'!$B$6:$H$133,6,0))</f>
      </c>
      <c r="N28" s="59"/>
      <c r="O28" s="189">
        <f>IF(N28=0,"",VLOOKUP(N28,'得点テーブル'!$B$6:$H$133,7,0))</f>
      </c>
    </row>
    <row r="29" spans="1:16" s="52" customFormat="1" ht="15.75" customHeight="1">
      <c r="A29" s="186">
        <f t="shared" si="0"/>
      </c>
      <c r="B29" s="186">
        <f t="shared" si="1"/>
      </c>
      <c r="C29" s="176"/>
      <c r="D29" s="176"/>
      <c r="E29" s="186"/>
      <c r="F29" s="60"/>
      <c r="G29" s="200">
        <f>IF(F29=0,"",VLOOKUP(F29,'得点テーブル'!$B$6:$H$133,3,0))</f>
      </c>
      <c r="H29" s="41"/>
      <c r="I29" s="173" t="s">
        <v>534</v>
      </c>
      <c r="J29" s="59"/>
      <c r="K29" s="173" t="s">
        <v>534</v>
      </c>
      <c r="L29" s="41"/>
      <c r="M29" s="173" t="s">
        <v>534</v>
      </c>
      <c r="N29" s="59"/>
      <c r="O29" s="189">
        <f>IF(N29=0,"",VLOOKUP(N29,'得点テーブル'!$B$6:$H$133,7,0))</f>
      </c>
      <c r="P29" s="51"/>
    </row>
    <row r="30" spans="1:15" ht="6.75" customHeight="1">
      <c r="A30" s="358"/>
      <c r="B30" s="358"/>
      <c r="C30" s="359"/>
      <c r="D30" s="359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</row>
    <row r="31" spans="1:14" ht="19.5" customHeight="1">
      <c r="A31" s="51" t="s">
        <v>0</v>
      </c>
      <c r="F31" s="51" t="s">
        <v>700</v>
      </c>
      <c r="K31" s="276" t="str">
        <f>K1</f>
        <v>2003/3/31現在</v>
      </c>
      <c r="L31" s="277"/>
      <c r="M31" s="277"/>
      <c r="N31" s="277"/>
    </row>
    <row r="32" ht="4.5" customHeight="1"/>
    <row r="33" spans="1:15" ht="13.5" customHeight="1">
      <c r="A33" s="517" t="s">
        <v>2</v>
      </c>
      <c r="B33" s="518"/>
      <c r="C33" s="521" t="s">
        <v>3</v>
      </c>
      <c r="D33" s="523" t="s">
        <v>4</v>
      </c>
      <c r="E33" s="53" t="s">
        <v>5</v>
      </c>
      <c r="F33" s="535"/>
      <c r="G33" s="536"/>
      <c r="H33" s="535"/>
      <c r="I33" s="536"/>
      <c r="J33" s="535"/>
      <c r="K33" s="536"/>
      <c r="L33" s="535"/>
      <c r="M33" s="536"/>
      <c r="N33" s="535" t="s">
        <v>11</v>
      </c>
      <c r="O33" s="536"/>
    </row>
    <row r="34" spans="1:15" ht="13.5" customHeight="1">
      <c r="A34" s="519"/>
      <c r="B34" s="520"/>
      <c r="C34" s="522"/>
      <c r="D34" s="524"/>
      <c r="E34" s="54" t="s">
        <v>12</v>
      </c>
      <c r="F34" s="55" t="s">
        <v>13</v>
      </c>
      <c r="G34" s="56" t="s">
        <v>5</v>
      </c>
      <c r="H34" s="55" t="s">
        <v>13</v>
      </c>
      <c r="I34" s="56" t="s">
        <v>5</v>
      </c>
      <c r="J34" s="55" t="s">
        <v>13</v>
      </c>
      <c r="K34" s="56" t="s">
        <v>5</v>
      </c>
      <c r="L34" s="55" t="s">
        <v>13</v>
      </c>
      <c r="M34" s="56" t="s">
        <v>5</v>
      </c>
      <c r="N34" s="55" t="s">
        <v>13</v>
      </c>
      <c r="O34" s="56" t="s">
        <v>5</v>
      </c>
    </row>
    <row r="35" spans="1:15" ht="6.75" customHeight="1">
      <c r="A35" s="354"/>
      <c r="B35" s="354"/>
      <c r="C35" s="355"/>
      <c r="D35" s="356"/>
      <c r="E35" s="357"/>
      <c r="F35" s="334"/>
      <c r="G35" s="335"/>
      <c r="H35" s="336"/>
      <c r="I35" s="337"/>
      <c r="J35" s="334"/>
      <c r="K35" s="335"/>
      <c r="L35" s="336"/>
      <c r="M35" s="337"/>
      <c r="N35" s="334"/>
      <c r="O35" s="335"/>
    </row>
    <row r="36" spans="1:15" ht="13.5" customHeight="1">
      <c r="A36" s="186">
        <f>IF(E36=0,"",RANK(E36,$E$34:$E$148))</f>
        <v>1</v>
      </c>
      <c r="B36" s="186">
        <f>IF(E36=0,"",IF(A36=A35,"T",""))</f>
      </c>
      <c r="C36" s="175" t="s">
        <v>681</v>
      </c>
      <c r="D36" s="176" t="s">
        <v>549</v>
      </c>
      <c r="E36" s="186">
        <f>IF(F36="",0,G36)+IF(H36="",0,I36)+IF(J36="",0,K36)+IF(L36="",0,M36)+IF(N36="",0,O36)</f>
        <v>180</v>
      </c>
      <c r="F36" s="59"/>
      <c r="G36" s="174"/>
      <c r="H36" s="60"/>
      <c r="I36" s="180"/>
      <c r="J36" s="41"/>
      <c r="K36" s="174"/>
      <c r="L36" s="60"/>
      <c r="M36" s="176"/>
      <c r="N36" s="59">
        <v>1</v>
      </c>
      <c r="O36" s="189">
        <f>IF(N36=0,"",VLOOKUP(N36,'得点テーブル'!$B$6:$H$133,7,0))</f>
        <v>180</v>
      </c>
    </row>
    <row r="37" spans="1:15" ht="13.5" customHeight="1">
      <c r="A37" s="186">
        <f>IF(E37=0,"",RANK(E37,$E$34:$E$148))</f>
        <v>2</v>
      </c>
      <c r="B37" s="186">
        <f>IF(E37=0,"",IF(A37=A36,"T",""))</f>
      </c>
      <c r="C37" s="175" t="s">
        <v>701</v>
      </c>
      <c r="D37" s="176" t="s">
        <v>549</v>
      </c>
      <c r="E37" s="186">
        <f>IF(F37="",0,G37)+IF(H37="",0,I37)+IF(J37="",0,K37)+IF(L37="",0,M37)+IF(N37="",0,O37)</f>
        <v>50</v>
      </c>
      <c r="F37" s="59"/>
      <c r="G37" s="181"/>
      <c r="H37" s="71"/>
      <c r="I37" s="180"/>
      <c r="J37" s="41"/>
      <c r="K37" s="174"/>
      <c r="L37" s="60"/>
      <c r="M37" s="176"/>
      <c r="N37" s="59">
        <v>8</v>
      </c>
      <c r="O37" s="189">
        <f>IF(N37=0,"",VLOOKUP(N37,'得点テーブル'!$B$6:$H$133,7,0))</f>
        <v>50</v>
      </c>
    </row>
    <row r="38" spans="1:15" ht="13.5" customHeight="1">
      <c r="A38" s="186">
        <f>IF(E38=0,"",RANK(E38,$E$34:$E$148))</f>
        <v>2</v>
      </c>
      <c r="B38" s="186" t="str">
        <f>IF(E38=0,"",IF(A38=A37,"T",""))</f>
        <v>T</v>
      </c>
      <c r="C38" s="175" t="s">
        <v>692</v>
      </c>
      <c r="D38" s="176" t="s">
        <v>34</v>
      </c>
      <c r="E38" s="186">
        <f>IF(F38="",0,G38)+IF(H38="",0,I38)+IF(J38="",0,K38)+IF(L38="",0,M38)+IF(N38="",0,O38)</f>
        <v>50</v>
      </c>
      <c r="F38" s="182"/>
      <c r="G38" s="181"/>
      <c r="H38" s="71"/>
      <c r="I38" s="180"/>
      <c r="J38" s="41"/>
      <c r="K38" s="174"/>
      <c r="L38" s="60"/>
      <c r="M38" s="176"/>
      <c r="N38" s="59">
        <v>8</v>
      </c>
      <c r="O38" s="189">
        <f>IF(N38=0,"",VLOOKUP(N38,'得点テーブル'!$B$6:$H$133,7,0))</f>
        <v>50</v>
      </c>
    </row>
    <row r="39" spans="1:15" ht="13.5" customHeight="1">
      <c r="A39" s="186">
        <f>IF(E39=0,"",RANK(E39,$E$34:$E$148))</f>
      </c>
      <c r="B39" s="186">
        <f>IF(E39=0,"",IF(A39=A38,"T",""))</f>
      </c>
      <c r="C39" s="182"/>
      <c r="D39" s="176"/>
      <c r="E39" s="186">
        <f>IF(F39="",0,G39)+IF(H39="",0,I39)+IF(J39="",0,K39)+IF(L39="",0,M39)+IF(N39="",0,O39)</f>
        <v>0</v>
      </c>
      <c r="F39" s="59"/>
      <c r="G39" s="174"/>
      <c r="H39" s="60"/>
      <c r="I39" s="180"/>
      <c r="J39" s="59"/>
      <c r="K39" s="174"/>
      <c r="L39" s="60"/>
      <c r="M39" s="176"/>
      <c r="N39" s="59"/>
      <c r="O39" s="189">
        <f>IF(N39=0,"",VLOOKUP(N39,'得点テーブル'!$B$6:$H$133,7,0))</f>
      </c>
    </row>
    <row r="40" spans="1:15" ht="6.75" customHeight="1">
      <c r="A40" s="358"/>
      <c r="B40" s="358"/>
      <c r="C40" s="359"/>
      <c r="D40" s="359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</row>
  </sheetData>
  <mergeCells count="16">
    <mergeCell ref="N33:O33"/>
    <mergeCell ref="A33:B34"/>
    <mergeCell ref="C33:C34"/>
    <mergeCell ref="D33:D34"/>
    <mergeCell ref="F33:G33"/>
    <mergeCell ref="H33:I33"/>
    <mergeCell ref="J33:K33"/>
    <mergeCell ref="L33:M33"/>
    <mergeCell ref="H3:I3"/>
    <mergeCell ref="J3:K3"/>
    <mergeCell ref="L3:M3"/>
    <mergeCell ref="N3:O3"/>
    <mergeCell ref="A3:B4"/>
    <mergeCell ref="C3:C4"/>
    <mergeCell ref="D3:D4"/>
    <mergeCell ref="F3:G3"/>
  </mergeCells>
  <printOptions/>
  <pageMargins left="0.65" right="0.42" top="0.73" bottom="0.7" header="0.512" footer="0.512"/>
  <pageSetup blackAndWhite="1" horizontalDpi="600" verticalDpi="600" orientation="portrait" paperSize="9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3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00390625" defaultRowHeight="13.5"/>
  <cols>
    <col min="1" max="1" width="3.625" style="62" customWidth="1"/>
    <col min="2" max="2" width="1.625" style="62" customWidth="1"/>
    <col min="3" max="4" width="11.625" style="459" customWidth="1"/>
    <col min="5" max="17" width="5.625" style="62" customWidth="1"/>
    <col min="18" max="18" width="9.00390625" style="37" hidden="1" customWidth="1"/>
    <col min="19" max="19" width="2.375" style="37" customWidth="1"/>
    <col min="20" max="16384" width="9.00390625" style="37" customWidth="1"/>
  </cols>
  <sheetData>
    <row r="1" spans="1:17" s="36" customFormat="1" ht="19.5" customHeight="1">
      <c r="A1" s="51" t="s">
        <v>0</v>
      </c>
      <c r="B1" s="51"/>
      <c r="C1" s="458"/>
      <c r="D1" s="458"/>
      <c r="E1" s="51"/>
      <c r="F1" s="51" t="s">
        <v>702</v>
      </c>
      <c r="G1" s="51"/>
      <c r="H1" s="51"/>
      <c r="I1" s="51"/>
      <c r="J1" s="51"/>
      <c r="K1" s="51"/>
      <c r="L1" s="51"/>
      <c r="M1" s="101" t="s">
        <v>854</v>
      </c>
      <c r="N1" s="101"/>
      <c r="O1" s="101"/>
      <c r="P1" s="101"/>
      <c r="Q1" s="51"/>
    </row>
    <row r="2" spans="1:17" s="36" customFormat="1" ht="5.25" customHeight="1">
      <c r="A2" s="51"/>
      <c r="B2" s="51"/>
      <c r="C2" s="458"/>
      <c r="D2" s="458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306" customFormat="1" ht="13.5" customHeight="1">
      <c r="A3" s="517" t="s">
        <v>2</v>
      </c>
      <c r="B3" s="518"/>
      <c r="C3" s="511" t="s">
        <v>3</v>
      </c>
      <c r="D3" s="513" t="s">
        <v>4</v>
      </c>
      <c r="E3" s="305" t="s">
        <v>5</v>
      </c>
      <c r="F3" s="525" t="s">
        <v>6</v>
      </c>
      <c r="G3" s="526"/>
      <c r="H3" s="525" t="s">
        <v>7</v>
      </c>
      <c r="I3" s="526"/>
      <c r="J3" s="533" t="s">
        <v>369</v>
      </c>
      <c r="K3" s="534"/>
      <c r="L3" s="533" t="s">
        <v>9</v>
      </c>
      <c r="M3" s="534"/>
      <c r="N3" s="533" t="s">
        <v>10</v>
      </c>
      <c r="O3" s="534"/>
      <c r="P3" s="533" t="s">
        <v>11</v>
      </c>
      <c r="Q3" s="534"/>
    </row>
    <row r="4" spans="1:17" s="38" customFormat="1" ht="13.5" customHeight="1">
      <c r="A4" s="519"/>
      <c r="B4" s="520"/>
      <c r="C4" s="512"/>
      <c r="D4" s="514"/>
      <c r="E4" s="54" t="s">
        <v>12</v>
      </c>
      <c r="F4" s="55" t="s">
        <v>13</v>
      </c>
      <c r="G4" s="56" t="s">
        <v>5</v>
      </c>
      <c r="H4" s="239" t="s">
        <v>13</v>
      </c>
      <c r="I4" s="238" t="s">
        <v>14</v>
      </c>
      <c r="J4" s="55" t="s">
        <v>13</v>
      </c>
      <c r="K4" s="56" t="s">
        <v>5</v>
      </c>
      <c r="L4" s="55" t="s">
        <v>13</v>
      </c>
      <c r="M4" s="56" t="s">
        <v>5</v>
      </c>
      <c r="N4" s="55" t="s">
        <v>13</v>
      </c>
      <c r="O4" s="56" t="s">
        <v>5</v>
      </c>
      <c r="P4" s="55" t="s">
        <v>13</v>
      </c>
      <c r="Q4" s="56" t="s">
        <v>5</v>
      </c>
    </row>
    <row r="5" spans="1:17" s="38" customFormat="1" ht="6.75" customHeight="1">
      <c r="A5" s="320"/>
      <c r="B5" s="320"/>
      <c r="C5" s="475"/>
      <c r="D5" s="460"/>
      <c r="E5" s="333"/>
      <c r="F5" s="334"/>
      <c r="G5" s="335"/>
      <c r="H5" s="340"/>
      <c r="I5" s="340"/>
      <c r="J5" s="422"/>
      <c r="K5" s="337"/>
      <c r="L5" s="334"/>
      <c r="M5" s="335"/>
      <c r="N5" s="336"/>
      <c r="O5" s="337"/>
      <c r="P5" s="334"/>
      <c r="Q5" s="335"/>
    </row>
    <row r="6" spans="1:18" s="62" customFormat="1" ht="13.5" customHeight="1">
      <c r="A6" s="186">
        <f aca="true" t="shared" si="0" ref="A6:A37">IF(E6=0,"",RANK(E6,$E$4:$E$207))</f>
        <v>1</v>
      </c>
      <c r="B6" s="186">
        <f aca="true" t="shared" si="1" ref="B6:B67">IF(E6=0,"",IF(A6=A5,"T",""))</f>
      </c>
      <c r="C6" s="476" t="s">
        <v>586</v>
      </c>
      <c r="D6" s="477" t="s">
        <v>21</v>
      </c>
      <c r="E6" s="186">
        <f aca="true" t="shared" si="2" ref="E6:E70">IF(F6="",0,G6)+IF(H6="",0,I6)+IF(J6="",0,K6)+IF(L6="",0,M6)+IF(N6="",0,O6)+IF(P6="",0,Q6)</f>
        <v>530</v>
      </c>
      <c r="F6" s="59"/>
      <c r="G6" s="189">
        <f>IF(F6=0,"",VLOOKUP(F6,'得点テーブル'!$B$6:$H$133,2,0))</f>
      </c>
      <c r="H6" s="301"/>
      <c r="I6" s="302">
        <f>IF(H6=0,"",VLOOKUP(H6,'得点テーブル'!$B$6:$H$133,2,0))</f>
      </c>
      <c r="J6" s="60"/>
      <c r="K6" s="189">
        <f>IF(J6=0,"",VLOOKUP(J6,'得点テーブル'!$B$6:$H$257,4,0))</f>
      </c>
      <c r="L6" s="59">
        <v>1</v>
      </c>
      <c r="M6" s="189">
        <f>IF(L6=0,"",VLOOKUP(L6,'得点テーブル'!$B$6:$H$133,5,0))</f>
        <v>200</v>
      </c>
      <c r="N6" s="60">
        <v>1</v>
      </c>
      <c r="O6" s="189">
        <f>IF(N6=0,"",VLOOKUP(N6,'得点テーブル'!$B$6:$H$133,6,0))</f>
        <v>150</v>
      </c>
      <c r="P6" s="59">
        <v>1</v>
      </c>
      <c r="Q6" s="189">
        <f>IF(P6=0,"",VLOOKUP(P6,'得点テーブル'!$B$6:$H$133,7,0))</f>
        <v>180</v>
      </c>
      <c r="R6" s="62">
        <v>157.5</v>
      </c>
    </row>
    <row r="7" spans="1:18" s="62" customFormat="1" ht="13.5" customHeight="1">
      <c r="A7" s="186">
        <f t="shared" si="0"/>
        <v>2</v>
      </c>
      <c r="B7" s="186">
        <f t="shared" si="1"/>
      </c>
      <c r="C7" s="476" t="s">
        <v>604</v>
      </c>
      <c r="D7" s="477" t="s">
        <v>680</v>
      </c>
      <c r="E7" s="186">
        <f t="shared" si="2"/>
        <v>380</v>
      </c>
      <c r="F7" s="59"/>
      <c r="G7" s="189">
        <f>IF(F7=0,"",VLOOKUP(F7,'得点テーブル'!$B$6:$H$133,2,0))</f>
      </c>
      <c r="H7" s="298"/>
      <c r="I7" s="300">
        <f>IF(H7=0,"",VLOOKUP(H7,'得点テーブル'!$B$6:$H$133,2,0))</f>
      </c>
      <c r="J7" s="60"/>
      <c r="K7" s="189">
        <f>IF(J7=0,"",VLOOKUP(J7,'得点テーブル'!$B$6:$H$257,4,0))</f>
      </c>
      <c r="L7" s="59">
        <v>1</v>
      </c>
      <c r="M7" s="189">
        <f>IF(L7=0,"",VLOOKUP(L7,'得点テーブル'!$B$6:$H$133,5,0))</f>
        <v>200</v>
      </c>
      <c r="N7" s="60"/>
      <c r="O7" s="189">
        <f>IF(N7=0,"",VLOOKUP(N7,'得点テーブル'!$B$6:$H$133,6,0))</f>
      </c>
      <c r="P7" s="59">
        <v>1</v>
      </c>
      <c r="Q7" s="189">
        <f>IF(P7=0,"",VLOOKUP(P7,'得点テーブル'!$B$6:$H$133,7,0))</f>
        <v>180</v>
      </c>
      <c r="R7" s="62">
        <v>73.33333333333333</v>
      </c>
    </row>
    <row r="8" spans="1:18" s="62" customFormat="1" ht="13.5" customHeight="1">
      <c r="A8" s="186">
        <f t="shared" si="0"/>
        <v>3</v>
      </c>
      <c r="B8" s="186">
        <f t="shared" si="1"/>
      </c>
      <c r="C8" s="476" t="s">
        <v>703</v>
      </c>
      <c r="D8" s="477" t="s">
        <v>47</v>
      </c>
      <c r="E8" s="186">
        <f>IF(F8="",0,G8)+IF(H8="",0,I8)+IF(J8="",0,K8)+IF(L8="",0,M8)+IF(N8="",0,O8)+IF(P8="",0,Q8)</f>
        <v>370</v>
      </c>
      <c r="F8" s="59"/>
      <c r="G8" s="189">
        <f>IF(F8=0,"",VLOOKUP(F8,'得点テーブル'!$B$6:$H$133,2,0))</f>
      </c>
      <c r="H8" s="298"/>
      <c r="I8" s="300">
        <f>IF(H8=0,"",VLOOKUP(H8,'得点テーブル'!$B$6:$H$133,2,0))</f>
      </c>
      <c r="J8" s="60">
        <v>4</v>
      </c>
      <c r="K8" s="189">
        <f>IF(J8=0,"",VLOOKUP(J8,'得点テーブル'!$B$6:$H$257,4,0))</f>
        <v>70</v>
      </c>
      <c r="L8" s="59">
        <v>4</v>
      </c>
      <c r="M8" s="189">
        <f>IF(L8=0,"",VLOOKUP(L8,'得点テーブル'!$B$6:$H$133,5,0))</f>
        <v>100</v>
      </c>
      <c r="N8" s="60">
        <v>1</v>
      </c>
      <c r="O8" s="189">
        <f>IF(N8=0,"",VLOOKUP(N8,'得点テーブル'!$B$6:$H$133,6,0))</f>
        <v>150</v>
      </c>
      <c r="P8" s="59">
        <v>8</v>
      </c>
      <c r="Q8" s="189">
        <f>IF(P8=0,"",VLOOKUP(P8,'得点テーブル'!$B$6:$H$133,7,0))</f>
        <v>50</v>
      </c>
      <c r="R8" s="62">
        <v>150</v>
      </c>
    </row>
    <row r="9" spans="1:18" s="62" customFormat="1" ht="13.5" customHeight="1">
      <c r="A9" s="186">
        <f t="shared" si="0"/>
        <v>4</v>
      </c>
      <c r="B9" s="186">
        <f t="shared" si="1"/>
      </c>
      <c r="C9" s="478" t="s">
        <v>596</v>
      </c>
      <c r="D9" s="477" t="s">
        <v>50</v>
      </c>
      <c r="E9" s="186">
        <f t="shared" si="2"/>
        <v>310</v>
      </c>
      <c r="F9" s="59"/>
      <c r="G9" s="189">
        <f>IF(F9=0,"",VLOOKUP(F9,'得点テーブル'!$B$6:$H$133,2,0))</f>
      </c>
      <c r="H9" s="298"/>
      <c r="I9" s="300">
        <f>IF(H9=0,"",VLOOKUP(H9,'得点テーブル'!$B$6:$H$133,2,0))</f>
      </c>
      <c r="J9" s="60">
        <v>1</v>
      </c>
      <c r="K9" s="189">
        <f>IF(J9=0,"",VLOOKUP(J9,'得点テーブル'!$B$6:$H$257,4,0))</f>
        <v>150</v>
      </c>
      <c r="L9" s="59">
        <v>16</v>
      </c>
      <c r="M9" s="189">
        <f>IF(L9=0,"",VLOOKUP(L9,'得点テーブル'!$B$6:$H$133,5,0))</f>
        <v>40</v>
      </c>
      <c r="N9" s="60">
        <v>4</v>
      </c>
      <c r="O9" s="189">
        <f>IF(N9=0,"",VLOOKUP(N9,'得点テーブル'!$B$6:$H$133,6,0))</f>
        <v>70</v>
      </c>
      <c r="P9" s="59">
        <v>8</v>
      </c>
      <c r="Q9" s="189">
        <f>IF(P9=0,"",VLOOKUP(P9,'得点テーブル'!$B$6:$H$133,7,0))</f>
        <v>50</v>
      </c>
      <c r="R9" s="62">
        <v>125</v>
      </c>
    </row>
    <row r="10" spans="1:18" s="62" customFormat="1" ht="13.5" customHeight="1">
      <c r="A10" s="186">
        <f t="shared" si="0"/>
        <v>5</v>
      </c>
      <c r="B10" s="186">
        <f t="shared" si="1"/>
      </c>
      <c r="C10" s="476" t="s">
        <v>595</v>
      </c>
      <c r="D10" s="429" t="s">
        <v>288</v>
      </c>
      <c r="E10" s="186">
        <f t="shared" si="2"/>
        <v>285</v>
      </c>
      <c r="F10" s="59"/>
      <c r="G10" s="189">
        <f>IF(F10=0,"",VLOOKUP(F10,'得点テーブル'!$B$6:$H$133,2,0))</f>
      </c>
      <c r="H10" s="298"/>
      <c r="I10" s="300">
        <f>IF(H10=0,"",VLOOKUP(H10,'得点テーブル'!$B$6:$H$133,2,0))</f>
      </c>
      <c r="J10" s="60">
        <v>8</v>
      </c>
      <c r="K10" s="189">
        <f>IF(J10=0,"",VLOOKUP(J10,'得点テーブル'!$B$6:$H$257,4,0))</f>
        <v>40</v>
      </c>
      <c r="L10" s="59">
        <v>5</v>
      </c>
      <c r="M10" s="189">
        <f>IF(L10=0,"",VLOOKUP(L10,'得点テーブル'!$B$6:$H$133,5,0))</f>
        <v>75</v>
      </c>
      <c r="N10" s="60">
        <v>8</v>
      </c>
      <c r="O10" s="189">
        <f>IF(N10=0,"",VLOOKUP(N10,'得点テーブル'!$B$6:$H$133,6,0))</f>
        <v>40</v>
      </c>
      <c r="P10" s="59">
        <v>2</v>
      </c>
      <c r="Q10" s="189">
        <f>IF(P10=0,"",VLOOKUP(P10,'得点テーブル'!$B$6:$H$133,7,0))</f>
        <v>130</v>
      </c>
      <c r="R10" s="62">
        <v>66.66666666666667</v>
      </c>
    </row>
    <row r="11" spans="1:18" s="62" customFormat="1" ht="13.5" customHeight="1">
      <c r="A11" s="186">
        <f t="shared" si="0"/>
        <v>6</v>
      </c>
      <c r="B11" s="186">
        <f t="shared" si="1"/>
      </c>
      <c r="C11" s="476" t="s">
        <v>629</v>
      </c>
      <c r="D11" s="479" t="s">
        <v>50</v>
      </c>
      <c r="E11" s="186">
        <f t="shared" si="2"/>
        <v>270</v>
      </c>
      <c r="F11" s="59"/>
      <c r="G11" s="189">
        <f>IF(F11=0,"",VLOOKUP(F11,'得点テーブル'!$B$6:$H$133,2,0))</f>
      </c>
      <c r="H11" s="298"/>
      <c r="I11" s="300">
        <f>IF(H11=0,"",VLOOKUP(H11,'得点テーブル'!$B$6:$H$133,2,0))</f>
      </c>
      <c r="J11" s="60">
        <v>1</v>
      </c>
      <c r="K11" s="189">
        <f>IF(J11=0,"",VLOOKUP(J11,'得点テーブル'!$B$6:$H$257,4,0))</f>
        <v>150</v>
      </c>
      <c r="L11" s="59"/>
      <c r="M11" s="189">
        <f>IF(L11=0,"",VLOOKUP(L11,'得点テーブル'!$B$6:$H$133,5,0))</f>
      </c>
      <c r="N11" s="60">
        <v>4</v>
      </c>
      <c r="O11" s="189">
        <f>IF(N11=0,"",VLOOKUP(N11,'得点テーブル'!$B$6:$H$133,6,0))</f>
        <v>70</v>
      </c>
      <c r="P11" s="59">
        <v>8</v>
      </c>
      <c r="Q11" s="189">
        <f>IF(P11=0,"",VLOOKUP(P11,'得点テーブル'!$B$6:$H$133,7,0))</f>
        <v>50</v>
      </c>
      <c r="R11" s="62">
        <v>45</v>
      </c>
    </row>
    <row r="12" spans="1:18" s="62" customFormat="1" ht="13.5" customHeight="1">
      <c r="A12" s="186">
        <f t="shared" si="0"/>
        <v>7</v>
      </c>
      <c r="B12" s="186">
        <f t="shared" si="1"/>
      </c>
      <c r="C12" s="476" t="s">
        <v>589</v>
      </c>
      <c r="D12" s="479" t="s">
        <v>588</v>
      </c>
      <c r="E12" s="186">
        <f t="shared" si="2"/>
        <v>250</v>
      </c>
      <c r="F12" s="59"/>
      <c r="G12" s="189">
        <f>IF(F12=0,"",VLOOKUP(F12,'得点テーブル'!$B$6:$H$133,2,0))</f>
      </c>
      <c r="H12" s="298"/>
      <c r="I12" s="300">
        <f>IF(H12=0,"",VLOOKUP(H12,'得点テーブル'!$B$6:$H$133,2,0))</f>
      </c>
      <c r="J12" s="60"/>
      <c r="K12" s="189">
        <f>IF(J12=0,"",VLOOKUP(J12,'得点テーブル'!$B$6:$H$257,4,0))</f>
      </c>
      <c r="L12" s="59">
        <v>2</v>
      </c>
      <c r="M12" s="189">
        <f>IF(L12=0,"",VLOOKUP(L12,'得点テーブル'!$B$6:$H$133,5,0))</f>
        <v>150</v>
      </c>
      <c r="N12" s="60">
        <v>2</v>
      </c>
      <c r="O12" s="189">
        <f>IF(N12=0,"",VLOOKUP(N12,'得点テーブル'!$B$6:$H$133,6,0))</f>
        <v>100</v>
      </c>
      <c r="P12" s="59"/>
      <c r="Q12" s="189">
        <f>IF(P12=0,"",VLOOKUP(P12,'得点テーブル'!$B$6:$H$133,7,0))</f>
      </c>
      <c r="R12" s="62">
        <v>30</v>
      </c>
    </row>
    <row r="13" spans="1:18" s="62" customFormat="1" ht="13.5" customHeight="1">
      <c r="A13" s="186">
        <f t="shared" si="0"/>
        <v>7</v>
      </c>
      <c r="B13" s="186" t="str">
        <f t="shared" si="1"/>
        <v>T</v>
      </c>
      <c r="C13" s="476" t="s">
        <v>704</v>
      </c>
      <c r="D13" s="477" t="s">
        <v>588</v>
      </c>
      <c r="E13" s="186">
        <f t="shared" si="2"/>
        <v>250</v>
      </c>
      <c r="F13" s="59"/>
      <c r="G13" s="189">
        <f>IF(F13=0,"",VLOOKUP(F13,'得点テーブル'!$B$6:$H$133,2,0))</f>
      </c>
      <c r="H13" s="298"/>
      <c r="I13" s="300">
        <f>IF(H13=0,"",VLOOKUP(H13,'得点テーブル'!$B$6:$H$133,2,0))</f>
      </c>
      <c r="J13" s="60"/>
      <c r="K13" s="189">
        <f>IF(J13=0,"",VLOOKUP(J13,'得点テーブル'!$B$6:$H$257,4,0))</f>
      </c>
      <c r="L13" s="59">
        <v>2</v>
      </c>
      <c r="M13" s="189">
        <f>IF(L13=0,"",VLOOKUP(L13,'得点テーブル'!$B$6:$H$133,5,0))</f>
        <v>150</v>
      </c>
      <c r="N13" s="252">
        <v>2</v>
      </c>
      <c r="O13" s="189">
        <f>IF(N13=0,"",VLOOKUP(N13,'得点テーブル'!$B$6:$H$133,6,0))</f>
        <v>100</v>
      </c>
      <c r="P13" s="59"/>
      <c r="Q13" s="189">
        <f>IF(P13=0,"",VLOOKUP(P13,'得点テーブル'!$B$6:$H$133,7,0))</f>
      </c>
      <c r="R13" s="62">
        <v>60</v>
      </c>
    </row>
    <row r="14" spans="1:18" s="62" customFormat="1" ht="13.5" customHeight="1">
      <c r="A14" s="186">
        <f t="shared" si="0"/>
        <v>9</v>
      </c>
      <c r="B14" s="186">
        <f t="shared" si="1"/>
      </c>
      <c r="C14" s="476" t="s">
        <v>590</v>
      </c>
      <c r="D14" s="477" t="s">
        <v>31</v>
      </c>
      <c r="E14" s="186">
        <f t="shared" si="2"/>
        <v>225</v>
      </c>
      <c r="F14" s="59"/>
      <c r="G14" s="189">
        <f>IF(F14=0,"",VLOOKUP(F14,'得点テーブル'!$B$6:$H$133,2,0))</f>
      </c>
      <c r="H14" s="298"/>
      <c r="I14" s="300">
        <f>IF(H14=0,"",VLOOKUP(H14,'得点テーブル'!$B$6:$H$133,2,0))</f>
      </c>
      <c r="J14" s="60">
        <v>16</v>
      </c>
      <c r="K14" s="189">
        <f>IF(J14=0,"",VLOOKUP(J14,'得点テーブル'!$B$6:$H$257,4,0))</f>
        <v>25</v>
      </c>
      <c r="L14" s="59">
        <v>6</v>
      </c>
      <c r="M14" s="189">
        <f>IF(L14=0,"",VLOOKUP(L14,'得点テーブル'!$B$6:$H$133,5,0))</f>
        <v>70</v>
      </c>
      <c r="N14" s="60">
        <v>8</v>
      </c>
      <c r="O14" s="189">
        <f>IF(N14=0,"",VLOOKUP(N14,'得点テーブル'!$B$6:$H$133,6,0))</f>
        <v>40</v>
      </c>
      <c r="P14" s="59">
        <v>4</v>
      </c>
      <c r="Q14" s="189">
        <f>IF(P14=0,"",VLOOKUP(P14,'得点テーブル'!$B$6:$H$133,7,0))</f>
        <v>90</v>
      </c>
      <c r="R14" s="62">
        <v>45</v>
      </c>
    </row>
    <row r="15" spans="1:18" s="62" customFormat="1" ht="13.5" customHeight="1">
      <c r="A15" s="186">
        <f t="shared" si="0"/>
        <v>10</v>
      </c>
      <c r="B15" s="186">
        <f t="shared" si="1"/>
      </c>
      <c r="C15" s="476" t="s">
        <v>705</v>
      </c>
      <c r="D15" s="477" t="s">
        <v>50</v>
      </c>
      <c r="E15" s="186">
        <f t="shared" si="2"/>
        <v>210</v>
      </c>
      <c r="F15" s="59"/>
      <c r="G15" s="189">
        <f>IF(F15=0,"",VLOOKUP(F15,'得点テーブル'!$B$6:$H$133,2,0))</f>
      </c>
      <c r="H15" s="298"/>
      <c r="I15" s="300">
        <f>IF(H15=0,"",VLOOKUP(H15,'得点テーブル'!$B$6:$H$133,2,0))</f>
      </c>
      <c r="J15" s="60">
        <v>4</v>
      </c>
      <c r="K15" s="189">
        <f>IF(J15=0,"",VLOOKUP(J15,'得点テーブル'!$B$6:$H$257,4,0))</f>
        <v>70</v>
      </c>
      <c r="L15" s="59">
        <v>16</v>
      </c>
      <c r="M15" s="189">
        <f>IF(L15=0,"",VLOOKUP(L15,'得点テーブル'!$B$6:$H$133,5,0))</f>
        <v>40</v>
      </c>
      <c r="N15" s="60">
        <v>4</v>
      </c>
      <c r="O15" s="189">
        <f>IF(N15=0,"",VLOOKUP(N15,'得点テーブル'!$B$6:$H$133,6,0))</f>
        <v>70</v>
      </c>
      <c r="P15" s="59">
        <v>16</v>
      </c>
      <c r="Q15" s="189">
        <f>IF(P15=0,"",VLOOKUP(P15,'得点テーブル'!$B$6:$H$133,7,0))</f>
        <v>30</v>
      </c>
      <c r="R15" s="62">
        <v>37.5</v>
      </c>
    </row>
    <row r="16" spans="1:18" s="62" customFormat="1" ht="13.5" customHeight="1">
      <c r="A16" s="186">
        <f t="shared" si="0"/>
        <v>11</v>
      </c>
      <c r="B16" s="186">
        <f t="shared" si="1"/>
      </c>
      <c r="C16" s="476" t="s">
        <v>706</v>
      </c>
      <c r="D16" s="480" t="s">
        <v>31</v>
      </c>
      <c r="E16" s="186">
        <f t="shared" si="2"/>
        <v>205</v>
      </c>
      <c r="F16" s="59"/>
      <c r="G16" s="189">
        <f>IF(F16=0,"",VLOOKUP(F16,'得点テーブル'!$B$6:$H$133,2,0))</f>
      </c>
      <c r="H16" s="298"/>
      <c r="I16" s="300">
        <f>IF(H16=0,"",VLOOKUP(H16,'得点テーブル'!$B$6:$H$133,2,0))</f>
      </c>
      <c r="J16" s="60"/>
      <c r="K16" s="189">
        <f>IF(J16=0,"",VLOOKUP(J16,'得点テーブル'!$B$6:$H$257,4,0))</f>
      </c>
      <c r="L16" s="59">
        <v>5</v>
      </c>
      <c r="M16" s="189">
        <f>IF(L16=0,"",VLOOKUP(L16,'得点テーブル'!$B$6:$H$133,5,0))</f>
        <v>75</v>
      </c>
      <c r="N16" s="60"/>
      <c r="O16" s="189">
        <f>IF(N16=0,"",VLOOKUP(N16,'得点テーブル'!$B$6:$H$133,6,0))</f>
      </c>
      <c r="P16" s="59">
        <v>2</v>
      </c>
      <c r="Q16" s="189">
        <f>IF(P16=0,"",VLOOKUP(P16,'得点テーブル'!$B$6:$H$133,7,0))</f>
        <v>130</v>
      </c>
      <c r="R16" s="62">
        <v>45</v>
      </c>
    </row>
    <row r="17" spans="1:17" s="62" customFormat="1" ht="13.5" customHeight="1">
      <c r="A17" s="186">
        <f t="shared" si="0"/>
        <v>12</v>
      </c>
      <c r="B17" s="186">
        <f t="shared" si="1"/>
      </c>
      <c r="C17" s="478" t="s">
        <v>620</v>
      </c>
      <c r="D17" s="477" t="s">
        <v>42</v>
      </c>
      <c r="E17" s="186">
        <f t="shared" si="2"/>
        <v>180</v>
      </c>
      <c r="F17" s="59"/>
      <c r="G17" s="189">
        <f>IF(F17=0,"",VLOOKUP(F17,'得点テーブル'!$B$6:$H$133,2,0))</f>
      </c>
      <c r="H17" s="298"/>
      <c r="I17" s="300">
        <f>IF(H17=0,"",VLOOKUP(H17,'得点テーブル'!$B$6:$H$133,2,0))</f>
      </c>
      <c r="J17" s="60">
        <v>2</v>
      </c>
      <c r="K17" s="189">
        <f>IF(J17=0,"",VLOOKUP(J17,'得点テーブル'!$B$6:$H$257,4,0))</f>
        <v>100</v>
      </c>
      <c r="L17" s="59">
        <v>16</v>
      </c>
      <c r="M17" s="189">
        <f>IF(L17=0,"",VLOOKUP(L17,'得点テーブル'!$B$6:$H$133,5,0))</f>
        <v>40</v>
      </c>
      <c r="N17" s="60">
        <v>8</v>
      </c>
      <c r="O17" s="189">
        <f>IF(N17=0,"",VLOOKUP(N17,'得点テーブル'!$B$6:$H$133,6,0))</f>
        <v>40</v>
      </c>
      <c r="P17" s="59"/>
      <c r="Q17" s="189">
        <f>IF(P17=0,"",VLOOKUP(P17,'得点テーブル'!$B$6:$H$133,7,0))</f>
      </c>
    </row>
    <row r="18" spans="1:18" s="62" customFormat="1" ht="13.5" customHeight="1">
      <c r="A18" s="186">
        <f t="shared" si="0"/>
        <v>12</v>
      </c>
      <c r="B18" s="186" t="str">
        <f t="shared" si="1"/>
        <v>T</v>
      </c>
      <c r="C18" s="481" t="s">
        <v>594</v>
      </c>
      <c r="D18" s="477" t="s">
        <v>31</v>
      </c>
      <c r="E18" s="186">
        <f t="shared" si="2"/>
        <v>180</v>
      </c>
      <c r="F18" s="59"/>
      <c r="G18" s="189">
        <f>IF(F18=0,"",VLOOKUP(F18,'得点テーブル'!$B$6:$H$133,2,0))</f>
      </c>
      <c r="H18" s="298"/>
      <c r="I18" s="300">
        <f>IF(H18=0,"",VLOOKUP(H18,'得点テーブル'!$B$6:$H$133,2,0))</f>
      </c>
      <c r="J18" s="60">
        <v>2</v>
      </c>
      <c r="K18" s="189">
        <f>IF(J18=0,"",VLOOKUP(J18,'得点テーブル'!$B$6:$H$257,4,0))</f>
        <v>100</v>
      </c>
      <c r="L18" s="59">
        <v>16</v>
      </c>
      <c r="M18" s="189">
        <f>IF(L18=0,"",VLOOKUP(L18,'得点テーブル'!$B$6:$H$133,5,0))</f>
        <v>40</v>
      </c>
      <c r="N18" s="60">
        <v>8</v>
      </c>
      <c r="O18" s="189">
        <f>IF(N18=0,"",VLOOKUP(N18,'得点テーブル'!$B$6:$H$133,6,0))</f>
        <v>40</v>
      </c>
      <c r="P18" s="59"/>
      <c r="Q18" s="189">
        <f>IF(P18=0,"",VLOOKUP(P18,'得点テーブル'!$B$6:$H$133,7,0))</f>
      </c>
      <c r="R18" s="62">
        <v>46.666666666666664</v>
      </c>
    </row>
    <row r="19" spans="1:18" s="62" customFormat="1" ht="13.5" customHeight="1">
      <c r="A19" s="186">
        <f t="shared" si="0"/>
        <v>14</v>
      </c>
      <c r="B19" s="186">
        <f t="shared" si="1"/>
      </c>
      <c r="C19" s="481" t="s">
        <v>707</v>
      </c>
      <c r="D19" s="482" t="s">
        <v>47</v>
      </c>
      <c r="E19" s="186">
        <f t="shared" si="2"/>
        <v>150</v>
      </c>
      <c r="F19" s="59"/>
      <c r="G19" s="189">
        <f>IF(F19=0,"",VLOOKUP(F19,'得点テーブル'!$B$6:$H$133,2,0))</f>
      </c>
      <c r="H19" s="298"/>
      <c r="I19" s="300">
        <f>IF(H19=0,"",VLOOKUP(H19,'得点テーブル'!$B$6:$H$133,2,0))</f>
      </c>
      <c r="J19" s="60"/>
      <c r="K19" s="189">
        <f>IF(J19=0,"",VLOOKUP(J19,'得点テーブル'!$B$6:$H$257,4,0))</f>
      </c>
      <c r="L19" s="59">
        <v>4</v>
      </c>
      <c r="M19" s="189">
        <f>IF(L19=0,"",VLOOKUP(L19,'得点テーブル'!$B$6:$H$133,5,0))</f>
        <v>100</v>
      </c>
      <c r="N19" s="60"/>
      <c r="O19" s="189">
        <f>IF(N19=0,"",VLOOKUP(N19,'得点テーブル'!$B$6:$H$133,6,0))</f>
      </c>
      <c r="P19" s="59">
        <v>8</v>
      </c>
      <c r="Q19" s="189">
        <f>IF(P19=0,"",VLOOKUP(P19,'得点テーブル'!$B$6:$H$133,7,0))</f>
        <v>50</v>
      </c>
      <c r="R19" s="62">
        <v>48.333333333333336</v>
      </c>
    </row>
    <row r="20" spans="1:18" s="62" customFormat="1" ht="13.5" customHeight="1">
      <c r="A20" s="186">
        <f t="shared" si="0"/>
        <v>15</v>
      </c>
      <c r="B20" s="186">
        <f t="shared" si="1"/>
      </c>
      <c r="C20" s="481" t="s">
        <v>708</v>
      </c>
      <c r="D20" s="477" t="s">
        <v>50</v>
      </c>
      <c r="E20" s="186">
        <f t="shared" si="2"/>
        <v>140</v>
      </c>
      <c r="F20" s="59"/>
      <c r="G20" s="189">
        <f>IF(F20=0,"",VLOOKUP(F20,'得点テーブル'!$B$6:$H$133,2,0))</f>
      </c>
      <c r="H20" s="298"/>
      <c r="I20" s="300">
        <f>IF(H20=0,"",VLOOKUP(H20,'得点テーブル'!$B$6:$H$133,2,0))</f>
      </c>
      <c r="J20" s="60">
        <v>3</v>
      </c>
      <c r="K20" s="189">
        <f>IF(J20=0,"",VLOOKUP(J20,'得点テーブル'!$B$6:$H$257,4,0))</f>
        <v>70</v>
      </c>
      <c r="L20" s="59"/>
      <c r="M20" s="189">
        <f>IF(L20=0,"",VLOOKUP(L20,'得点テーブル'!$B$6:$H$133,5,0))</f>
      </c>
      <c r="N20" s="60">
        <v>4</v>
      </c>
      <c r="O20" s="189">
        <f>IF(N20=0,"",VLOOKUP(N20,'得点テーブル'!$B$6:$H$133,6,0))</f>
        <v>70</v>
      </c>
      <c r="P20" s="59"/>
      <c r="Q20" s="189">
        <f>IF(P20=0,"",VLOOKUP(P20,'得点テーブル'!$B$6:$H$133,7,0))</f>
      </c>
      <c r="R20" s="62">
        <v>150</v>
      </c>
    </row>
    <row r="21" spans="1:18" s="62" customFormat="1" ht="13.5" customHeight="1">
      <c r="A21" s="186">
        <f t="shared" si="0"/>
        <v>16</v>
      </c>
      <c r="B21" s="186">
        <f t="shared" si="1"/>
      </c>
      <c r="C21" s="478" t="s">
        <v>709</v>
      </c>
      <c r="D21" s="471" t="s">
        <v>288</v>
      </c>
      <c r="E21" s="186">
        <f t="shared" si="2"/>
        <v>125</v>
      </c>
      <c r="F21" s="59"/>
      <c r="G21" s="189">
        <f>IF(F21=0,"",VLOOKUP(F21,'得点テーブル'!$B$6:$H$133,2,0))</f>
      </c>
      <c r="H21" s="298"/>
      <c r="I21" s="300">
        <f>IF(H21=0,"",VLOOKUP(H21,'得点テーブル'!$B$6:$H$133,2,0))</f>
      </c>
      <c r="J21" s="60">
        <v>16</v>
      </c>
      <c r="K21" s="189">
        <f>IF(J21=0,"",VLOOKUP(J21,'得点テーブル'!$B$6:$H$257,4,0))</f>
        <v>25</v>
      </c>
      <c r="L21" s="59">
        <v>32</v>
      </c>
      <c r="M21" s="189">
        <f>IF(L21=0,"",VLOOKUP(L21,'得点テーブル'!$B$6:$H$133,5,0))</f>
        <v>30</v>
      </c>
      <c r="N21" s="60">
        <v>8</v>
      </c>
      <c r="O21" s="189">
        <f>IF(N21=0,"",VLOOKUP(N21,'得点テーブル'!$B$6:$H$133,6,0))</f>
        <v>40</v>
      </c>
      <c r="P21" s="59">
        <v>16</v>
      </c>
      <c r="Q21" s="189">
        <f>IF(P21=0,"",VLOOKUP(P21,'得点テーブル'!$B$6:$H$133,7,0))</f>
        <v>30</v>
      </c>
      <c r="R21" s="62">
        <v>22.25</v>
      </c>
    </row>
    <row r="22" spans="1:18" s="62" customFormat="1" ht="13.5" customHeight="1">
      <c r="A22" s="186">
        <f t="shared" si="0"/>
        <v>17</v>
      </c>
      <c r="B22" s="186">
        <f t="shared" si="1"/>
      </c>
      <c r="C22" s="476" t="s">
        <v>710</v>
      </c>
      <c r="D22" s="477" t="s">
        <v>96</v>
      </c>
      <c r="E22" s="186">
        <f t="shared" si="2"/>
        <v>116</v>
      </c>
      <c r="F22" s="59">
        <v>2</v>
      </c>
      <c r="G22" s="189">
        <f>IF(F22=0,"",VLOOKUP(F22,'得点テーブル'!$B$6:$H$133,2,0))</f>
        <v>18</v>
      </c>
      <c r="H22" s="298">
        <v>2</v>
      </c>
      <c r="I22" s="300">
        <f>IF(H22=0,"",VLOOKUP(H22,'得点テーブル'!$B$6:$H$133,2,0))</f>
        <v>18</v>
      </c>
      <c r="J22" s="60">
        <v>8</v>
      </c>
      <c r="K22" s="189">
        <f>IF(J22=0,"",VLOOKUP(J22,'得点テーブル'!$B$6:$H$257,4,0))</f>
        <v>40</v>
      </c>
      <c r="L22" s="59">
        <v>16</v>
      </c>
      <c r="M22" s="189">
        <f>IF(L22=0,"",VLOOKUP(L22,'得点テーブル'!$B$6:$H$133,5,0))</f>
        <v>40</v>
      </c>
      <c r="N22" s="60"/>
      <c r="O22" s="189">
        <f>IF(N22=0,"",VLOOKUP(N22,'得点テーブル'!$B$6:$H$133,6,0))</f>
      </c>
      <c r="P22" s="59"/>
      <c r="Q22" s="189">
        <f>IF(P22=0,"",VLOOKUP(P22,'得点テーブル'!$B$6:$H$133,7,0))</f>
      </c>
      <c r="R22" s="62">
        <v>130</v>
      </c>
    </row>
    <row r="23" spans="1:18" s="62" customFormat="1" ht="13.5" customHeight="1">
      <c r="A23" s="186">
        <f t="shared" si="0"/>
        <v>18</v>
      </c>
      <c r="B23" s="186">
        <f t="shared" si="1"/>
      </c>
      <c r="C23" s="478" t="s">
        <v>711</v>
      </c>
      <c r="D23" s="477" t="s">
        <v>42</v>
      </c>
      <c r="E23" s="186">
        <f t="shared" si="2"/>
        <v>110</v>
      </c>
      <c r="F23" s="59"/>
      <c r="G23" s="189">
        <f>IF(F23=0,"",VLOOKUP(F23,'得点テーブル'!$B$6:$H$133,2,0))</f>
      </c>
      <c r="H23" s="298"/>
      <c r="I23" s="300">
        <f>IF(H23=0,"",VLOOKUP(H23,'得点テーブル'!$B$6:$H$133,2,0))</f>
      </c>
      <c r="J23" s="60">
        <v>8</v>
      </c>
      <c r="K23" s="189">
        <f>IF(J23=0,"",VLOOKUP(J23,'得点テーブル'!$B$6:$H$257,4,0))</f>
        <v>40</v>
      </c>
      <c r="L23" s="59">
        <v>16</v>
      </c>
      <c r="M23" s="189">
        <f>IF(L23=0,"",VLOOKUP(L23,'得点テーブル'!$B$6:$H$133,5,0))</f>
        <v>40</v>
      </c>
      <c r="N23" s="60"/>
      <c r="O23" s="189">
        <f>IF(N23=0,"",VLOOKUP(N23,'得点テーブル'!$B$6:$H$133,6,0))</f>
      </c>
      <c r="P23" s="59">
        <v>16</v>
      </c>
      <c r="Q23" s="189">
        <f>IF(P23=0,"",VLOOKUP(P23,'得点テーブル'!$B$6:$H$133,7,0))</f>
        <v>30</v>
      </c>
      <c r="R23" s="62">
        <v>21.666666666666668</v>
      </c>
    </row>
    <row r="24" spans="1:18" s="62" customFormat="1" ht="13.5" customHeight="1">
      <c r="A24" s="186">
        <f t="shared" si="0"/>
        <v>18</v>
      </c>
      <c r="B24" s="186" t="str">
        <f t="shared" si="1"/>
        <v>T</v>
      </c>
      <c r="C24" s="481" t="s">
        <v>593</v>
      </c>
      <c r="D24" s="477" t="s">
        <v>47</v>
      </c>
      <c r="E24" s="186">
        <f t="shared" si="2"/>
        <v>110</v>
      </c>
      <c r="F24" s="59"/>
      <c r="G24" s="189">
        <f>IF(F24=0,"",VLOOKUP(F24,'得点テーブル'!$B$6:$H$133,2,0))</f>
      </c>
      <c r="H24" s="298"/>
      <c r="I24" s="300">
        <f>IF(H24=0,"",VLOOKUP(H24,'得点テーブル'!$B$6:$H$133,2,0))</f>
      </c>
      <c r="J24" s="60"/>
      <c r="K24" s="189">
        <f>IF(J24=0,"",VLOOKUP(J24,'得点テーブル'!$B$6:$H$257,4,0))</f>
      </c>
      <c r="L24" s="59">
        <v>3</v>
      </c>
      <c r="M24" s="189">
        <f>IF(L24=0,"",VLOOKUP(L24,'得点テーブル'!$B$6:$H$133,5,0))</f>
        <v>110</v>
      </c>
      <c r="N24" s="60"/>
      <c r="O24" s="189">
        <f>IF(N24=0,"",VLOOKUP(N24,'得点テーブル'!$B$6:$H$133,6,0))</f>
      </c>
      <c r="P24" s="59"/>
      <c r="Q24" s="189">
        <f>IF(P24=0,"",VLOOKUP(P24,'得点テーブル'!$B$6:$H$133,7,0))</f>
      </c>
      <c r="R24" s="62">
        <v>20.333333333333332</v>
      </c>
    </row>
    <row r="25" spans="1:18" s="62" customFormat="1" ht="13.5" customHeight="1">
      <c r="A25" s="186">
        <f t="shared" si="0"/>
        <v>18</v>
      </c>
      <c r="B25" s="186" t="str">
        <f t="shared" si="1"/>
        <v>T</v>
      </c>
      <c r="C25" s="476" t="s">
        <v>712</v>
      </c>
      <c r="D25" s="480" t="s">
        <v>47</v>
      </c>
      <c r="E25" s="186">
        <f t="shared" si="2"/>
        <v>110</v>
      </c>
      <c r="F25" s="59"/>
      <c r="G25" s="189">
        <f>IF(F25=0,"",VLOOKUP(F25,'得点テーブル'!$B$6:$H$133,2,0))</f>
      </c>
      <c r="H25" s="298"/>
      <c r="I25" s="300">
        <f>IF(H25=0,"",VLOOKUP(H25,'得点テーブル'!$B$6:$H$133,2,0))</f>
      </c>
      <c r="J25" s="60"/>
      <c r="K25" s="189">
        <f>IF(J25=0,"",VLOOKUP(J25,'得点テーブル'!$B$6:$H$257,4,0))</f>
      </c>
      <c r="L25" s="59">
        <v>3</v>
      </c>
      <c r="M25" s="189">
        <f>IF(L25=0,"",VLOOKUP(L25,'得点テーブル'!$B$6:$H$133,5,0))</f>
        <v>110</v>
      </c>
      <c r="N25" s="60"/>
      <c r="O25" s="189">
        <f>IF(N25=0,"",VLOOKUP(N25,'得点テーブル'!$B$6:$H$133,6,0))</f>
      </c>
      <c r="P25" s="59"/>
      <c r="Q25" s="189">
        <f>IF(P25=0,"",VLOOKUP(P25,'得点テーブル'!$B$6:$H$133,7,0))</f>
      </c>
      <c r="R25" s="62">
        <v>78.33333333333333</v>
      </c>
    </row>
    <row r="26" spans="1:18" s="62" customFormat="1" ht="13.5" customHeight="1">
      <c r="A26" s="186">
        <f t="shared" si="0"/>
        <v>18</v>
      </c>
      <c r="B26" s="186" t="str">
        <f t="shared" si="1"/>
        <v>T</v>
      </c>
      <c r="C26" s="476" t="s">
        <v>713</v>
      </c>
      <c r="D26" s="477" t="s">
        <v>680</v>
      </c>
      <c r="E26" s="186">
        <f t="shared" si="2"/>
        <v>110</v>
      </c>
      <c r="F26" s="59"/>
      <c r="G26" s="189">
        <f>IF(F26=0,"",VLOOKUP(F26,'得点テーブル'!$B$6:$H$133,2,0))</f>
      </c>
      <c r="H26" s="298"/>
      <c r="I26" s="300">
        <f>IF(H26=0,"",VLOOKUP(H26,'得点テーブル'!$B$6:$H$133,2,0))</f>
      </c>
      <c r="J26" s="60">
        <v>8</v>
      </c>
      <c r="K26" s="189">
        <f>IF(J26=0,"",VLOOKUP(J26,'得点テーブル'!$B$6:$H$257,4,0))</f>
        <v>40</v>
      </c>
      <c r="L26" s="59">
        <v>16</v>
      </c>
      <c r="M26" s="189">
        <f>IF(L26=0,"",VLOOKUP(L26,'得点テーブル'!$B$6:$H$133,5,0))</f>
        <v>40</v>
      </c>
      <c r="N26" s="60"/>
      <c r="O26" s="189">
        <f>IF(N26=0,"",VLOOKUP(N26,'得点テーブル'!$B$6:$H$133,6,0))</f>
      </c>
      <c r="P26" s="59">
        <v>16</v>
      </c>
      <c r="Q26" s="189">
        <f>IF(P26=0,"",VLOOKUP(P26,'得点テーブル'!$B$6:$H$133,7,0))</f>
        <v>30</v>
      </c>
      <c r="R26" s="62">
        <v>65</v>
      </c>
    </row>
    <row r="27" spans="1:18" s="62" customFormat="1" ht="13.5" customHeight="1">
      <c r="A27" s="186">
        <f t="shared" si="0"/>
        <v>22</v>
      </c>
      <c r="B27" s="186">
        <f t="shared" si="1"/>
      </c>
      <c r="C27" s="481" t="s">
        <v>714</v>
      </c>
      <c r="D27" s="482" t="s">
        <v>288</v>
      </c>
      <c r="E27" s="186">
        <f t="shared" si="2"/>
        <v>107</v>
      </c>
      <c r="F27" s="59"/>
      <c r="G27" s="189">
        <f>IF(F27=0,"",VLOOKUP(F27,'得点テーブル'!$B$6:$H$133,2,0))</f>
      </c>
      <c r="H27" s="298">
        <v>4</v>
      </c>
      <c r="I27" s="300">
        <f>IF(H27=0,"",VLOOKUP(H27,'得点テーブル'!$B$6:$H$133,2,0))</f>
        <v>12</v>
      </c>
      <c r="J27" s="60">
        <v>16</v>
      </c>
      <c r="K27" s="189">
        <f>IF(J27=0,"",VLOOKUP(J27,'得点テーブル'!$B$6:$H$257,4,0))</f>
        <v>25</v>
      </c>
      <c r="L27" s="59">
        <v>32</v>
      </c>
      <c r="M27" s="189">
        <f>IF(L27=0,"",VLOOKUP(L27,'得点テーブル'!$B$6:$H$133,5,0))</f>
        <v>30</v>
      </c>
      <c r="N27" s="60">
        <v>8</v>
      </c>
      <c r="O27" s="189">
        <f>IF(N27=0,"",VLOOKUP(N27,'得点テーブル'!$B$6:$H$133,6,0))</f>
        <v>40</v>
      </c>
      <c r="P27" s="59"/>
      <c r="Q27" s="189">
        <f>IF(P27=0,"",VLOOKUP(P27,'得点テーブル'!$B$6:$H$133,7,0))</f>
      </c>
      <c r="R27" s="62">
        <v>62.5</v>
      </c>
    </row>
    <row r="28" spans="1:18" s="62" customFormat="1" ht="13.5" customHeight="1">
      <c r="A28" s="186">
        <f t="shared" si="0"/>
        <v>23</v>
      </c>
      <c r="B28" s="186">
        <f t="shared" si="1"/>
      </c>
      <c r="C28" s="483" t="s">
        <v>715</v>
      </c>
      <c r="D28" s="482" t="s">
        <v>96</v>
      </c>
      <c r="E28" s="186">
        <f t="shared" si="2"/>
        <v>104</v>
      </c>
      <c r="F28" s="59">
        <v>4</v>
      </c>
      <c r="G28" s="189">
        <f>IF(F28=0,"",VLOOKUP(F28,'得点テーブル'!$B$6:$H$133,2,0))</f>
        <v>12</v>
      </c>
      <c r="H28" s="298">
        <v>1</v>
      </c>
      <c r="I28" s="300">
        <f>IF(H28=0,"",VLOOKUP(H28,'得点テーブル'!$B$6:$H$133,2,0))</f>
        <v>25</v>
      </c>
      <c r="J28" s="60" t="s">
        <v>385</v>
      </c>
      <c r="K28" s="189">
        <f>IF(J28=0,"",VLOOKUP(J28,'得点テーブル'!$B$6:$H$257,4,0))</f>
        <v>7</v>
      </c>
      <c r="L28" s="59">
        <v>16</v>
      </c>
      <c r="M28" s="189">
        <f>IF(L28=0,"",VLOOKUP(L28,'得点テーブル'!$B$6:$H$133,5,0))</f>
        <v>40</v>
      </c>
      <c r="N28" s="60"/>
      <c r="O28" s="189">
        <f>IF(N28=0,"",VLOOKUP(N28,'得点テーブル'!$B$6:$H$133,6,0))</f>
      </c>
      <c r="P28" s="59">
        <v>32</v>
      </c>
      <c r="Q28" s="189">
        <f>IF(P28=0,"",VLOOKUP(P28,'得点テーブル'!$B$6:$H$133,7,0))</f>
        <v>20</v>
      </c>
      <c r="R28" s="62">
        <v>30</v>
      </c>
    </row>
    <row r="29" spans="1:18" s="62" customFormat="1" ht="13.5" customHeight="1">
      <c r="A29" s="186">
        <f t="shared" si="0"/>
        <v>23</v>
      </c>
      <c r="B29" s="186" t="str">
        <f t="shared" si="1"/>
        <v>T</v>
      </c>
      <c r="C29" s="481" t="s">
        <v>716</v>
      </c>
      <c r="D29" s="477" t="s">
        <v>47</v>
      </c>
      <c r="E29" s="186">
        <f t="shared" si="2"/>
        <v>104</v>
      </c>
      <c r="F29" s="59">
        <v>4</v>
      </c>
      <c r="G29" s="189">
        <f>IF(F29=0,"",VLOOKUP(F29,'得点テーブル'!$B$6:$H$133,2,0))</f>
        <v>12</v>
      </c>
      <c r="H29" s="298">
        <v>1</v>
      </c>
      <c r="I29" s="300">
        <f>IF(H29=0,"",VLOOKUP(H29,'得点テーブル'!$B$6:$H$133,2,0))</f>
        <v>25</v>
      </c>
      <c r="J29" s="60" t="s">
        <v>385</v>
      </c>
      <c r="K29" s="189">
        <f>IF(J29=0,"",VLOOKUP(J29,'得点テーブル'!$B$6:$H$257,4,0))</f>
        <v>7</v>
      </c>
      <c r="L29" s="59">
        <v>16</v>
      </c>
      <c r="M29" s="189">
        <f>IF(L29=0,"",VLOOKUP(L29,'得点テーブル'!$B$6:$H$133,5,0))</f>
        <v>40</v>
      </c>
      <c r="N29" s="60"/>
      <c r="O29" s="189">
        <f>IF(N29=0,"",VLOOKUP(N29,'得点テーブル'!$B$6:$H$133,6,0))</f>
      </c>
      <c r="P29" s="59">
        <v>32</v>
      </c>
      <c r="Q29" s="189">
        <f>IF(P29=0,"",VLOOKUP(P29,'得点テーブル'!$B$6:$H$133,7,0))</f>
        <v>20</v>
      </c>
      <c r="R29" s="62">
        <v>60</v>
      </c>
    </row>
    <row r="30" spans="1:18" s="75" customFormat="1" ht="13.5" customHeight="1">
      <c r="A30" s="186">
        <f t="shared" si="0"/>
        <v>25</v>
      </c>
      <c r="B30" s="186">
        <f t="shared" si="1"/>
      </c>
      <c r="C30" s="476" t="s">
        <v>612</v>
      </c>
      <c r="D30" s="477" t="s">
        <v>19</v>
      </c>
      <c r="E30" s="186">
        <f t="shared" si="2"/>
        <v>95</v>
      </c>
      <c r="F30" s="59"/>
      <c r="G30" s="189">
        <f>IF(F30=0,"",VLOOKUP(F30,'得点テーブル'!$B$6:$H$133,2,0))</f>
      </c>
      <c r="H30" s="298"/>
      <c r="I30" s="300">
        <f>IF(H30=0,"",VLOOKUP(H30,'得点テーブル'!$B$6:$H$133,2,0))</f>
      </c>
      <c r="J30" s="60">
        <v>16</v>
      </c>
      <c r="K30" s="189">
        <f>IF(J30=0,"",VLOOKUP(J30,'得点テーブル'!$B$6:$H$257,4,0))</f>
        <v>25</v>
      </c>
      <c r="L30" s="59">
        <v>6</v>
      </c>
      <c r="M30" s="189">
        <f>IF(L30=0,"",VLOOKUP(L30,'得点テーブル'!$B$6:$H$133,5,0))</f>
        <v>70</v>
      </c>
      <c r="N30" s="60"/>
      <c r="O30" s="189">
        <f>IF(N30=0,"",VLOOKUP(N30,'得点テーブル'!$B$6:$H$133,6,0))</f>
      </c>
      <c r="P30" s="59"/>
      <c r="Q30" s="189">
        <f>IF(P30=0,"",VLOOKUP(P30,'得点テーブル'!$B$6:$H$133,7,0))</f>
      </c>
      <c r="R30" s="75">
        <v>30</v>
      </c>
    </row>
    <row r="31" spans="1:18" s="62" customFormat="1" ht="13.5" customHeight="1">
      <c r="A31" s="186">
        <f t="shared" si="0"/>
        <v>26</v>
      </c>
      <c r="B31" s="186">
        <f t="shared" si="1"/>
      </c>
      <c r="C31" s="476" t="s">
        <v>717</v>
      </c>
      <c r="D31" s="477" t="s">
        <v>42</v>
      </c>
      <c r="E31" s="186">
        <f t="shared" si="2"/>
        <v>90</v>
      </c>
      <c r="F31" s="59"/>
      <c r="G31" s="189">
        <f>IF(F31=0,"",VLOOKUP(F31,'得点テーブル'!$B$6:$H$133,2,0))</f>
      </c>
      <c r="H31" s="298"/>
      <c r="I31" s="300"/>
      <c r="J31" s="60"/>
      <c r="K31" s="189">
        <f>IF(J31=0,"",VLOOKUP(J31,'得点テーブル'!$B$6:$H$257,4,0))</f>
      </c>
      <c r="L31" s="59"/>
      <c r="M31" s="189">
        <f>IF(L31=0,"",VLOOKUP(L31,'得点テーブル'!$B$6:$H$133,5,0))</f>
      </c>
      <c r="N31" s="60"/>
      <c r="O31" s="189">
        <f>IF(N31=0,"",VLOOKUP(N31,'得点テーブル'!$B$6:$H$133,6,0))</f>
      </c>
      <c r="P31" s="59">
        <v>4</v>
      </c>
      <c r="Q31" s="189">
        <f>IF(P31=0,"",VLOOKUP(P31,'得点テーブル'!$B$6:$H$133,7,0))</f>
        <v>90</v>
      </c>
      <c r="R31" s="62">
        <v>80</v>
      </c>
    </row>
    <row r="32" spans="1:18" s="62" customFormat="1" ht="13.5" customHeight="1">
      <c r="A32" s="186">
        <f t="shared" si="0"/>
        <v>27</v>
      </c>
      <c r="B32" s="186">
        <f t="shared" si="1"/>
      </c>
      <c r="C32" s="476" t="s">
        <v>640</v>
      </c>
      <c r="D32" s="477" t="s">
        <v>27</v>
      </c>
      <c r="E32" s="186">
        <f t="shared" si="2"/>
        <v>85</v>
      </c>
      <c r="F32" s="59"/>
      <c r="G32" s="189">
        <f>IF(F32=0,"",VLOOKUP(F32,'得点テーブル'!$B$6:$H$133,2,0))</f>
      </c>
      <c r="H32" s="298"/>
      <c r="I32" s="300">
        <f>IF(H32=0,"",VLOOKUP(H32,'得点テーブル'!$B$6:$H$133,2,0))</f>
      </c>
      <c r="J32" s="60">
        <v>16</v>
      </c>
      <c r="K32" s="189">
        <f>IF(J32=0,"",VLOOKUP(J32,'得点テーブル'!$B$6:$H$257,4,0))</f>
        <v>25</v>
      </c>
      <c r="L32" s="59">
        <v>16</v>
      </c>
      <c r="M32" s="189">
        <f>IF(L32=0,"",VLOOKUP(L32,'得点テーブル'!$B$6:$H$133,5,0))</f>
        <v>40</v>
      </c>
      <c r="N32" s="60"/>
      <c r="O32" s="189">
        <f>IF(N32=0,"",VLOOKUP(N32,'得点テーブル'!$B$6:$H$133,6,0))</f>
      </c>
      <c r="P32" s="59">
        <v>32</v>
      </c>
      <c r="Q32" s="189">
        <f>IF(P32=0,"",VLOOKUP(P32,'得点テーブル'!$B$6:$H$133,7,0))</f>
        <v>20</v>
      </c>
      <c r="R32" s="62">
        <v>28.333333333333332</v>
      </c>
    </row>
    <row r="33" spans="1:18" s="62" customFormat="1" ht="13.5" customHeight="1">
      <c r="A33" s="186">
        <f t="shared" si="0"/>
        <v>28</v>
      </c>
      <c r="B33" s="186">
        <f t="shared" si="1"/>
      </c>
      <c r="C33" s="484" t="s">
        <v>718</v>
      </c>
      <c r="D33" s="485" t="s">
        <v>23</v>
      </c>
      <c r="E33" s="186">
        <f t="shared" si="2"/>
        <v>82</v>
      </c>
      <c r="F33" s="164"/>
      <c r="G33" s="189">
        <f>IF(F33=0,"",VLOOKUP(F33,'得点テーブル'!$B$6:$H$133,2,0))</f>
      </c>
      <c r="H33" s="298"/>
      <c r="I33" s="300">
        <f>IF(H33=0,"",VLOOKUP(H33,'得点テーブル'!$B$6:$H$133,2,0))</f>
      </c>
      <c r="J33" s="60" t="s">
        <v>387</v>
      </c>
      <c r="K33" s="189">
        <f>IF(J33=0,"",VLOOKUP(J33,'得点テーブル'!$B$6:$H$257,4,0))</f>
        <v>2</v>
      </c>
      <c r="L33" s="27">
        <v>32</v>
      </c>
      <c r="M33" s="189">
        <f>IF(L33=0,"",VLOOKUP(L33,'得点テーブル'!$B$6:$H$133,5,0))</f>
        <v>30</v>
      </c>
      <c r="N33" s="165"/>
      <c r="O33" s="189">
        <f>IF(N33=0,"",VLOOKUP(N33,'得点テーブル'!$B$6:$H$133,6,0))</f>
      </c>
      <c r="P33" s="73">
        <v>8</v>
      </c>
      <c r="Q33" s="189">
        <f>IF(P33=0,"",VLOOKUP(P33,'得点テーブル'!$B$6:$H$133,7,0))</f>
        <v>50</v>
      </c>
      <c r="R33" s="62">
        <v>30</v>
      </c>
    </row>
    <row r="34" spans="1:18" s="62" customFormat="1" ht="13.5" customHeight="1">
      <c r="A34" s="186">
        <f t="shared" si="0"/>
        <v>28</v>
      </c>
      <c r="B34" s="186" t="str">
        <f t="shared" si="1"/>
        <v>T</v>
      </c>
      <c r="C34" s="476" t="s">
        <v>719</v>
      </c>
      <c r="D34" s="477" t="s">
        <v>68</v>
      </c>
      <c r="E34" s="186">
        <f t="shared" si="2"/>
        <v>82</v>
      </c>
      <c r="F34" s="59"/>
      <c r="G34" s="189">
        <f>IF(F34=0,"",VLOOKUP(F34,'得点テーブル'!$B$6:$H$133,2,0))</f>
      </c>
      <c r="H34" s="298"/>
      <c r="I34" s="300">
        <f>IF(H34=0,"",VLOOKUP(H34,'得点テーブル'!$B$6:$H$133,2,0))</f>
      </c>
      <c r="J34" s="60" t="s">
        <v>387</v>
      </c>
      <c r="K34" s="189">
        <f>IF(J34=0,"",VLOOKUP(J34,'得点テーブル'!$B$6:$H$257,4,0))</f>
        <v>2</v>
      </c>
      <c r="L34" s="60">
        <v>32</v>
      </c>
      <c r="M34" s="189">
        <f>IF(L34=0,"",VLOOKUP(L34,'得点テーブル'!$B$6:$H$133,5,0))</f>
        <v>30</v>
      </c>
      <c r="N34" s="60"/>
      <c r="O34" s="189">
        <f>IF(N34=0,"",VLOOKUP(N34,'得点テーブル'!$B$6:$H$133,6,0))</f>
      </c>
      <c r="P34" s="59">
        <v>8</v>
      </c>
      <c r="Q34" s="189">
        <f>IF(P34=0,"",VLOOKUP(P34,'得点テーブル'!$B$6:$H$133,7,0))</f>
        <v>50</v>
      </c>
      <c r="R34" s="62">
        <v>25</v>
      </c>
    </row>
    <row r="35" spans="1:18" s="62" customFormat="1" ht="13.5" customHeight="1">
      <c r="A35" s="186">
        <f t="shared" si="0"/>
        <v>30</v>
      </c>
      <c r="B35" s="186">
        <f t="shared" si="1"/>
      </c>
      <c r="C35" s="486" t="s">
        <v>720</v>
      </c>
      <c r="D35" s="483" t="s">
        <v>52</v>
      </c>
      <c r="E35" s="186">
        <f t="shared" si="2"/>
        <v>80</v>
      </c>
      <c r="F35" s="73"/>
      <c r="G35" s="189">
        <f>IF(F35=0,"",VLOOKUP(F35,'得点テーブル'!$B$6:$H$133,2,0))</f>
      </c>
      <c r="H35" s="298"/>
      <c r="I35" s="300">
        <f>IF(H35=0,"",VLOOKUP(H35,'得点テーブル'!$B$6:$H$133,2,0))</f>
      </c>
      <c r="J35" s="60">
        <v>8</v>
      </c>
      <c r="K35" s="189">
        <f>IF(J35=0,"",VLOOKUP(J35,'得点テーブル'!$B$6:$H$257,4,0))</f>
        <v>40</v>
      </c>
      <c r="L35" s="59">
        <v>16</v>
      </c>
      <c r="M35" s="189">
        <f>IF(L35=0,"",VLOOKUP(L35,'得点テーブル'!$B$6:$H$133,5,0))</f>
        <v>40</v>
      </c>
      <c r="N35" s="60"/>
      <c r="O35" s="189">
        <f>IF(N35=0,"",VLOOKUP(N35,'得点テーブル'!$B$6:$H$133,6,0))</f>
      </c>
      <c r="P35" s="59"/>
      <c r="Q35" s="189">
        <f>IF(P35=0,"",VLOOKUP(P35,'得点テーブル'!$B$6:$H$133,7,0))</f>
      </c>
      <c r="R35" s="62">
        <v>100</v>
      </c>
    </row>
    <row r="36" spans="1:18" s="62" customFormat="1" ht="13.5" customHeight="1">
      <c r="A36" s="186">
        <f t="shared" si="0"/>
        <v>30</v>
      </c>
      <c r="B36" s="186" t="str">
        <f t="shared" si="1"/>
        <v>T</v>
      </c>
      <c r="C36" s="476" t="s">
        <v>721</v>
      </c>
      <c r="D36" s="477" t="s">
        <v>47</v>
      </c>
      <c r="E36" s="186">
        <f t="shared" si="2"/>
        <v>80</v>
      </c>
      <c r="F36" s="59"/>
      <c r="G36" s="189">
        <f>IF(F36=0,"",VLOOKUP(F36,'得点テーブル'!$B$6:$H$133,2,0))</f>
      </c>
      <c r="H36" s="298"/>
      <c r="I36" s="300">
        <f>IF(H36=0,"",VLOOKUP(H36,'得点テーブル'!$B$6:$H$133,2,0))</f>
      </c>
      <c r="J36" s="60">
        <v>8</v>
      </c>
      <c r="K36" s="189">
        <f>IF(J36=0,"",VLOOKUP(J36,'得点テーブル'!$B$6:$H$257,4,0))</f>
        <v>40</v>
      </c>
      <c r="L36" s="59">
        <v>16</v>
      </c>
      <c r="M36" s="189">
        <f>IF(L36=0,"",VLOOKUP(L36,'得点テーブル'!$B$6:$H$133,5,0))</f>
        <v>40</v>
      </c>
      <c r="N36" s="74"/>
      <c r="O36" s="189">
        <f>IF(N36=0,"",VLOOKUP(N36,'得点テーブル'!$B$6:$H$133,6,0))</f>
      </c>
      <c r="P36" s="59"/>
      <c r="Q36" s="189">
        <f>IF(P36=0,"",VLOOKUP(P36,'得点テーブル'!$B$6:$H$133,7,0))</f>
      </c>
      <c r="R36" s="62">
        <v>25</v>
      </c>
    </row>
    <row r="37" spans="1:18" s="62" customFormat="1" ht="13.5" customHeight="1">
      <c r="A37" s="186">
        <f t="shared" si="0"/>
        <v>30</v>
      </c>
      <c r="B37" s="186" t="str">
        <f t="shared" si="1"/>
        <v>T</v>
      </c>
      <c r="C37" s="476" t="s">
        <v>619</v>
      </c>
      <c r="D37" s="477" t="s">
        <v>47</v>
      </c>
      <c r="E37" s="186">
        <f t="shared" si="2"/>
        <v>80</v>
      </c>
      <c r="F37" s="59"/>
      <c r="G37" s="189">
        <f>IF(F37=0,"",VLOOKUP(F37,'得点テーブル'!$B$6:$H$133,2,0))</f>
      </c>
      <c r="H37" s="298"/>
      <c r="I37" s="300">
        <f>IF(H37=0,"",VLOOKUP(H37,'得点テーブル'!$B$6:$H$133,2,0))</f>
      </c>
      <c r="J37" s="60" t="s">
        <v>383</v>
      </c>
      <c r="K37" s="189">
        <f>IF(J37=0,"",VLOOKUP(J37,'得点テーブル'!$B$6:$H$257,4,0))</f>
        <v>10</v>
      </c>
      <c r="L37" s="59">
        <v>16</v>
      </c>
      <c r="M37" s="189">
        <f>IF(L37=0,"",VLOOKUP(L37,'得点テーブル'!$B$6:$H$133,5,0))</f>
        <v>40</v>
      </c>
      <c r="N37" s="60"/>
      <c r="O37" s="189">
        <f>IF(N37=0,"",VLOOKUP(N37,'得点テーブル'!$B$6:$H$133,6,0))</f>
      </c>
      <c r="P37" s="59">
        <v>16</v>
      </c>
      <c r="Q37" s="189">
        <f>IF(P37=0,"",VLOOKUP(P37,'得点テーブル'!$B$6:$H$133,7,0))</f>
        <v>30</v>
      </c>
      <c r="R37" s="62">
        <v>21.666666666666668</v>
      </c>
    </row>
    <row r="38" spans="1:18" s="62" customFormat="1" ht="13.5" customHeight="1">
      <c r="A38" s="186">
        <f aca="true" t="shared" si="3" ref="A38:A69">IF(E38=0,"",RANK(E38,$E$4:$E$207))</f>
        <v>30</v>
      </c>
      <c r="B38" s="186" t="str">
        <f t="shared" si="1"/>
        <v>T</v>
      </c>
      <c r="C38" s="476" t="s">
        <v>722</v>
      </c>
      <c r="D38" s="477" t="s">
        <v>47</v>
      </c>
      <c r="E38" s="186">
        <f t="shared" si="2"/>
        <v>80</v>
      </c>
      <c r="F38" s="59"/>
      <c r="G38" s="189">
        <f>IF(F38=0,"",VLOOKUP(F38,'得点テーブル'!$B$6:$H$133,2,0))</f>
      </c>
      <c r="H38" s="298"/>
      <c r="I38" s="300">
        <f>IF(H38=0,"",VLOOKUP(H38,'得点テーブル'!$B$6:$H$133,2,0))</f>
      </c>
      <c r="J38" s="60" t="s">
        <v>383</v>
      </c>
      <c r="K38" s="189">
        <f>IF(J38=0,"",VLOOKUP(J38,'得点テーブル'!$B$6:$H$257,4,0))</f>
        <v>10</v>
      </c>
      <c r="L38" s="59">
        <v>16</v>
      </c>
      <c r="M38" s="189">
        <f>IF(L38=0,"",VLOOKUP(L38,'得点テーブル'!$B$6:$H$133,5,0))</f>
        <v>40</v>
      </c>
      <c r="N38" s="60"/>
      <c r="O38" s="189">
        <f>IF(N38=0,"",VLOOKUP(N38,'得点テーブル'!$B$6:$H$133,6,0))</f>
      </c>
      <c r="P38" s="59">
        <v>16</v>
      </c>
      <c r="Q38" s="189">
        <f>IF(P38=0,"",VLOOKUP(P38,'得点テーブル'!$B$6:$H$133,7,0))</f>
        <v>30</v>
      </c>
      <c r="R38" s="62">
        <v>41.25</v>
      </c>
    </row>
    <row r="39" spans="1:18" s="62" customFormat="1" ht="13.5" customHeight="1">
      <c r="A39" s="186">
        <f t="shared" si="3"/>
        <v>34</v>
      </c>
      <c r="B39" s="186">
        <f t="shared" si="1"/>
      </c>
      <c r="C39" s="476" t="s">
        <v>723</v>
      </c>
      <c r="D39" s="429" t="s">
        <v>288</v>
      </c>
      <c r="E39" s="186">
        <f t="shared" si="2"/>
        <v>70</v>
      </c>
      <c r="F39" s="59"/>
      <c r="G39" s="189">
        <f>IF(F39=0,"",VLOOKUP(F39,'得点テーブル'!$B$6:$H$133,2,0))</f>
      </c>
      <c r="H39" s="298"/>
      <c r="I39" s="300">
        <f>IF(H39=0,"",VLOOKUP(H39,'得点テーブル'!$B$6:$H$133,2,0))</f>
      </c>
      <c r="J39" s="60">
        <v>3</v>
      </c>
      <c r="K39" s="189">
        <f>IF(J39=0,"",VLOOKUP(J39,'得点テーブル'!$B$6:$H$257,4,0))</f>
        <v>70</v>
      </c>
      <c r="L39" s="59"/>
      <c r="M39" s="189">
        <f>IF(L39=0,"",VLOOKUP(L39,'得点テーブル'!$B$6:$H$133,5,0))</f>
      </c>
      <c r="N39" s="60"/>
      <c r="O39" s="189">
        <f>IF(N39=0,"",VLOOKUP(N39,'得点テーブル'!$B$6:$H$133,6,0))</f>
      </c>
      <c r="P39" s="59"/>
      <c r="Q39" s="189">
        <f>IF(P39=0,"",VLOOKUP(P39,'得点テーブル'!$B$6:$H$133,7,0))</f>
      </c>
      <c r="R39" s="62">
        <v>100</v>
      </c>
    </row>
    <row r="40" spans="1:18" s="62" customFormat="1" ht="13.5" customHeight="1">
      <c r="A40" s="186">
        <f t="shared" si="3"/>
        <v>35</v>
      </c>
      <c r="B40" s="186">
        <f t="shared" si="1"/>
      </c>
      <c r="C40" s="487" t="s">
        <v>614</v>
      </c>
      <c r="D40" s="427" t="s">
        <v>588</v>
      </c>
      <c r="E40" s="186">
        <f t="shared" si="2"/>
        <v>60</v>
      </c>
      <c r="F40" s="73"/>
      <c r="G40" s="189">
        <f>IF(F40=0,"",VLOOKUP(F40,'得点テーブル'!$B$6:$H$133,2,0))</f>
      </c>
      <c r="H40" s="298"/>
      <c r="I40" s="300">
        <f>IF(H40=0,"",VLOOKUP(H40,'得点テーブル'!$B$6:$H$133,2,0))</f>
      </c>
      <c r="J40" s="60"/>
      <c r="K40" s="189">
        <f>IF(J40=0,"",VLOOKUP(J40,'得点テーブル'!$B$6:$H$257,4,0))</f>
      </c>
      <c r="L40" s="59">
        <v>8</v>
      </c>
      <c r="M40" s="189">
        <f>IF(L40=0,"",VLOOKUP(L40,'得点テーブル'!$B$6:$H$133,5,0))</f>
        <v>60</v>
      </c>
      <c r="N40" s="60"/>
      <c r="O40" s="189">
        <f>IF(N40=0,"",VLOOKUP(N40,'得点テーブル'!$B$6:$H$133,6,0))</f>
      </c>
      <c r="P40" s="59"/>
      <c r="Q40" s="189">
        <f>IF(P40=0,"",VLOOKUP(P40,'得点テーブル'!$B$6:$H$133,7,0))</f>
      </c>
      <c r="R40" s="62">
        <v>28.333333333333332</v>
      </c>
    </row>
    <row r="41" spans="1:18" s="75" customFormat="1" ht="13.5" customHeight="1">
      <c r="A41" s="186">
        <f t="shared" si="3"/>
        <v>35</v>
      </c>
      <c r="B41" s="186" t="str">
        <f t="shared" si="1"/>
        <v>T</v>
      </c>
      <c r="C41" s="486" t="s">
        <v>592</v>
      </c>
      <c r="D41" s="480" t="s">
        <v>588</v>
      </c>
      <c r="E41" s="186">
        <f t="shared" si="2"/>
        <v>60</v>
      </c>
      <c r="F41" s="73"/>
      <c r="G41" s="189">
        <f>IF(F41=0,"",VLOOKUP(F41,'得点テーブル'!$B$6:$H$133,2,0))</f>
      </c>
      <c r="H41" s="298"/>
      <c r="I41" s="300">
        <f>IF(H41=0,"",VLOOKUP(H41,'得点テーブル'!$B$6:$H$133,2,0))</f>
      </c>
      <c r="J41" s="60"/>
      <c r="K41" s="189">
        <f>IF(J41=0,"",VLOOKUP(J41,'得点テーブル'!$B$6:$H$257,4,0))</f>
      </c>
      <c r="L41" s="59">
        <v>8</v>
      </c>
      <c r="M41" s="189">
        <f>IF(L41=0,"",VLOOKUP(L41,'得点テーブル'!$B$6:$H$133,5,0))</f>
        <v>60</v>
      </c>
      <c r="N41" s="60"/>
      <c r="O41" s="189">
        <f>IF(N41=0,"",VLOOKUP(N41,'得点テーブル'!$B$6:$H$133,6,0))</f>
      </c>
      <c r="P41" s="59"/>
      <c r="Q41" s="189">
        <f>IF(P41=0,"",VLOOKUP(P41,'得点テーブル'!$B$6:$H$133,7,0))</f>
      </c>
      <c r="R41" s="75">
        <v>30</v>
      </c>
    </row>
    <row r="42" spans="1:18" s="75" customFormat="1" ht="13.5" customHeight="1">
      <c r="A42" s="186">
        <f t="shared" si="3"/>
        <v>35</v>
      </c>
      <c r="B42" s="186" t="str">
        <f t="shared" si="1"/>
        <v>T</v>
      </c>
      <c r="C42" s="484" t="s">
        <v>724</v>
      </c>
      <c r="D42" s="431" t="s">
        <v>588</v>
      </c>
      <c r="E42" s="186">
        <f t="shared" si="2"/>
        <v>60</v>
      </c>
      <c r="F42" s="164"/>
      <c r="G42" s="189">
        <f>IF(F42=0,"",VLOOKUP(F42,'得点テーブル'!$B$6:$H$133,2,0))</f>
      </c>
      <c r="H42" s="298"/>
      <c r="I42" s="300">
        <f>IF(H42=0,"",VLOOKUP(H42,'得点テーブル'!$B$6:$H$133,2,0))</f>
      </c>
      <c r="J42" s="60"/>
      <c r="K42" s="189">
        <f>IF(J42=0,"",VLOOKUP(J42,'得点テーブル'!$B$6:$H$257,4,0))</f>
      </c>
      <c r="L42" s="28">
        <v>8</v>
      </c>
      <c r="M42" s="189">
        <f>IF(L42=0,"",VLOOKUP(L42,'得点テーブル'!$B$6:$H$133,5,0))</f>
        <v>60</v>
      </c>
      <c r="N42" s="165"/>
      <c r="O42" s="189">
        <f>IF(N42=0,"",VLOOKUP(N42,'得点テーブル'!$B$6:$H$133,6,0))</f>
      </c>
      <c r="P42" s="164"/>
      <c r="Q42" s="189">
        <f>IF(P42=0,"",VLOOKUP(P42,'得点テーブル'!$B$6:$H$133,7,0))</f>
      </c>
      <c r="R42" s="75">
        <v>16</v>
      </c>
    </row>
    <row r="43" spans="1:18" s="62" customFormat="1" ht="13.5" customHeight="1">
      <c r="A43" s="186">
        <f t="shared" si="3"/>
        <v>35</v>
      </c>
      <c r="B43" s="186" t="str">
        <f t="shared" si="1"/>
        <v>T</v>
      </c>
      <c r="C43" s="488" t="s">
        <v>725</v>
      </c>
      <c r="D43" s="480" t="s">
        <v>588</v>
      </c>
      <c r="E43" s="186">
        <f t="shared" si="2"/>
        <v>60</v>
      </c>
      <c r="F43" s="164"/>
      <c r="G43" s="189">
        <f>IF(F43=0,"",VLOOKUP(F43,'得点テーブル'!$B$6:$H$133,2,0))</f>
      </c>
      <c r="H43" s="298"/>
      <c r="I43" s="300">
        <f>IF(H43=0,"",VLOOKUP(H43,'得点テーブル'!$B$6:$H$133,2,0))</f>
      </c>
      <c r="J43" s="60"/>
      <c r="K43" s="189">
        <f>IF(J43=0,"",VLOOKUP(J43,'得点テーブル'!$B$6:$H$257,4,0))</f>
      </c>
      <c r="L43" s="28">
        <v>8</v>
      </c>
      <c r="M43" s="189">
        <f>IF(L43=0,"",VLOOKUP(L43,'得点テーブル'!$B$6:$H$133,5,0))</f>
        <v>60</v>
      </c>
      <c r="N43" s="165"/>
      <c r="O43" s="189">
        <f>IF(N43=0,"",VLOOKUP(N43,'得点テーブル'!$B$6:$H$133,6,0))</f>
      </c>
      <c r="P43" s="164"/>
      <c r="Q43" s="189">
        <f>IF(P43=0,"",VLOOKUP(P43,'得点テーブル'!$B$6:$H$133,7,0))</f>
      </c>
      <c r="R43" s="62">
        <v>41.25</v>
      </c>
    </row>
    <row r="44" spans="1:18" s="62" customFormat="1" ht="13.5" customHeight="1">
      <c r="A44" s="186">
        <f t="shared" si="3"/>
        <v>35</v>
      </c>
      <c r="B44" s="186" t="str">
        <f t="shared" si="1"/>
        <v>T</v>
      </c>
      <c r="C44" s="488" t="s">
        <v>726</v>
      </c>
      <c r="D44" s="489" t="s">
        <v>47</v>
      </c>
      <c r="E44" s="186">
        <f t="shared" si="2"/>
        <v>60</v>
      </c>
      <c r="F44" s="164"/>
      <c r="G44" s="189">
        <f>IF(F44=0,"",VLOOKUP(F44,'得点テーブル'!$B$6:$H$133,2,0))</f>
      </c>
      <c r="H44" s="298"/>
      <c r="I44" s="300">
        <f>IF(H44=0,"",VLOOKUP(H44,'得点テーブル'!$B$6:$H$133,2,0))</f>
      </c>
      <c r="J44" s="165"/>
      <c r="K44" s="189">
        <f>IF(J44=0,"",VLOOKUP(J44,'得点テーブル'!$B$6:$H$257,4,0))</f>
      </c>
      <c r="L44" s="28">
        <v>16</v>
      </c>
      <c r="M44" s="189">
        <f>IF(L44=0,"",VLOOKUP(L44,'得点テーブル'!$B$6:$H$133,5,0))</f>
        <v>40</v>
      </c>
      <c r="N44" s="269"/>
      <c r="O44" s="189">
        <f>IF(N44=0,"",VLOOKUP(N44,'得点テーブル'!$B$6:$H$133,6,0))</f>
      </c>
      <c r="P44" s="73">
        <v>32</v>
      </c>
      <c r="Q44" s="189">
        <f>IF(P44=0,"",VLOOKUP(P44,'得点テーブル'!$B$6:$H$133,7,0))</f>
        <v>20</v>
      </c>
      <c r="R44" s="62">
        <v>25</v>
      </c>
    </row>
    <row r="45" spans="1:18" s="62" customFormat="1" ht="13.5" customHeight="1">
      <c r="A45" s="186">
        <f t="shared" si="3"/>
        <v>40</v>
      </c>
      <c r="B45" s="186">
        <f t="shared" si="1"/>
      </c>
      <c r="C45" s="476" t="s">
        <v>727</v>
      </c>
      <c r="D45" s="477" t="s">
        <v>96</v>
      </c>
      <c r="E45" s="186">
        <f t="shared" si="2"/>
        <v>58</v>
      </c>
      <c r="F45" s="59"/>
      <c r="G45" s="189">
        <f>IF(F45=0,"",VLOOKUP(F45,'得点テーブル'!$B$6:$H$133,2,0))</f>
      </c>
      <c r="H45" s="298">
        <v>8</v>
      </c>
      <c r="I45" s="300">
        <f>IF(H45=0,"",VLOOKUP(H45,'得点テーブル'!$B$6:$H$133,2,0))</f>
        <v>8</v>
      </c>
      <c r="J45" s="60"/>
      <c r="K45" s="189">
        <f>IF(J45=0,"",VLOOKUP(J45,'得点テーブル'!$B$6:$H$257,4,0))</f>
      </c>
      <c r="L45" s="59">
        <v>32</v>
      </c>
      <c r="M45" s="189">
        <f>IF(L45=0,"",VLOOKUP(L45,'得点テーブル'!$B$6:$H$133,5,0))</f>
        <v>30</v>
      </c>
      <c r="N45" s="60"/>
      <c r="O45" s="189">
        <f>IF(N45=0,"",VLOOKUP(N45,'得点テーブル'!$B$6:$H$133,6,0))</f>
      </c>
      <c r="P45" s="59">
        <v>32</v>
      </c>
      <c r="Q45" s="189">
        <f>IF(P45=0,"",VLOOKUP(P45,'得点テーブル'!$B$6:$H$133,7,0))</f>
        <v>20</v>
      </c>
      <c r="R45" s="62">
        <v>40</v>
      </c>
    </row>
    <row r="46" spans="1:18" s="62" customFormat="1" ht="13.5" customHeight="1">
      <c r="A46" s="186">
        <f t="shared" si="3"/>
        <v>40</v>
      </c>
      <c r="B46" s="186" t="str">
        <f t="shared" si="1"/>
        <v>T</v>
      </c>
      <c r="C46" s="476" t="s">
        <v>728</v>
      </c>
      <c r="D46" s="477" t="s">
        <v>96</v>
      </c>
      <c r="E46" s="186">
        <f t="shared" si="2"/>
        <v>58</v>
      </c>
      <c r="F46" s="59"/>
      <c r="G46" s="189">
        <f>IF(F46=0,"",VLOOKUP(F46,'得点テーブル'!$B$6:$H$133,2,0))</f>
      </c>
      <c r="H46" s="298">
        <v>8</v>
      </c>
      <c r="I46" s="300">
        <f>IF(H46=0,"",VLOOKUP(H46,'得点テーブル'!$B$6:$H$133,2,0))</f>
        <v>8</v>
      </c>
      <c r="J46" s="60"/>
      <c r="K46" s="189">
        <f>IF(J46=0,"",VLOOKUP(J46,'得点テーブル'!$B$6:$H$257,4,0))</f>
      </c>
      <c r="L46" s="59">
        <v>32</v>
      </c>
      <c r="M46" s="189">
        <f>IF(L46=0,"",VLOOKUP(L46,'得点テーブル'!$B$6:$H$133,5,0))</f>
        <v>30</v>
      </c>
      <c r="N46" s="60"/>
      <c r="O46" s="189">
        <f>IF(N46=0,"",VLOOKUP(N46,'得点テーブル'!$B$6:$H$133,6,0))</f>
      </c>
      <c r="P46" s="59">
        <v>32</v>
      </c>
      <c r="Q46" s="189">
        <f>IF(P46=0,"",VLOOKUP(P46,'得点テーブル'!$B$6:$H$133,7,0))</f>
        <v>20</v>
      </c>
      <c r="R46" s="62">
        <v>28.333333333333332</v>
      </c>
    </row>
    <row r="47" spans="1:18" s="62" customFormat="1" ht="13.5" customHeight="1">
      <c r="A47" s="186">
        <f t="shared" si="3"/>
        <v>42</v>
      </c>
      <c r="B47" s="186">
        <f t="shared" si="1"/>
      </c>
      <c r="C47" s="476" t="s">
        <v>729</v>
      </c>
      <c r="D47" s="480" t="s">
        <v>182</v>
      </c>
      <c r="E47" s="186">
        <f t="shared" si="2"/>
        <v>52</v>
      </c>
      <c r="F47" s="59">
        <v>8</v>
      </c>
      <c r="G47" s="189">
        <f>IF(F47=0,"",VLOOKUP(F47,'得点テーブル'!$B$6:$H$133,2,0))</f>
        <v>8</v>
      </c>
      <c r="H47" s="298">
        <v>3</v>
      </c>
      <c r="I47" s="300">
        <f>IF(H47=0,"",VLOOKUP(H47,'得点テーブル'!$B$6:$H$133,2,0))</f>
        <v>12</v>
      </c>
      <c r="J47" s="60" t="s">
        <v>387</v>
      </c>
      <c r="K47" s="189">
        <f>IF(J47=0,"",VLOOKUP(J47,'得点テーブル'!$B$6:$H$257,4,0))</f>
        <v>2</v>
      </c>
      <c r="L47" s="59">
        <v>32</v>
      </c>
      <c r="M47" s="189">
        <f>IF(L47=0,"",VLOOKUP(L47,'得点テーブル'!$B$6:$H$133,5,0))</f>
        <v>30</v>
      </c>
      <c r="N47" s="60"/>
      <c r="O47" s="189"/>
      <c r="P47" s="59"/>
      <c r="Q47" s="189"/>
      <c r="R47" s="62">
        <v>40</v>
      </c>
    </row>
    <row r="48" spans="1:18" s="62" customFormat="1" ht="13.5" customHeight="1">
      <c r="A48" s="186">
        <f t="shared" si="3"/>
        <v>43</v>
      </c>
      <c r="B48" s="186">
        <f t="shared" si="1"/>
      </c>
      <c r="C48" s="484" t="s">
        <v>730</v>
      </c>
      <c r="D48" s="485" t="s">
        <v>139</v>
      </c>
      <c r="E48" s="186">
        <f t="shared" si="2"/>
        <v>50</v>
      </c>
      <c r="F48" s="73">
        <v>1</v>
      </c>
      <c r="G48" s="189">
        <f>IF(F48=0,"",VLOOKUP(F48,'得点テーブル'!$B$6:$H$133,2,0))</f>
        <v>25</v>
      </c>
      <c r="H48" s="298"/>
      <c r="I48" s="300">
        <f>IF(H48=0,"",VLOOKUP(H48,'得点テーブル'!$B$6:$H$133,2,0))</f>
      </c>
      <c r="J48" s="60">
        <v>16</v>
      </c>
      <c r="K48" s="189">
        <f>IF(J48=0,"",VLOOKUP(J48,'得点テーブル'!$B$6:$H$257,4,0))</f>
        <v>25</v>
      </c>
      <c r="L48" s="28"/>
      <c r="M48" s="189">
        <f>IF(L48=0,"",VLOOKUP(L48,'得点テーブル'!$B$6:$H$133,5,0))</f>
      </c>
      <c r="N48" s="165"/>
      <c r="O48" s="189">
        <f>IF(N48=0,"",VLOOKUP(N48,'得点テーブル'!$B$6:$H$133,6,0))</f>
      </c>
      <c r="P48" s="164"/>
      <c r="Q48" s="189">
        <f>IF(P48=0,"",VLOOKUP(P48,'得点テーブル'!$B$6:$H$133,7,0))</f>
      </c>
      <c r="R48" s="62">
        <v>20</v>
      </c>
    </row>
    <row r="49" spans="1:18" s="62" customFormat="1" ht="13.5" customHeight="1">
      <c r="A49" s="186">
        <f t="shared" si="3"/>
        <v>43</v>
      </c>
      <c r="B49" s="186" t="str">
        <f t="shared" si="1"/>
        <v>T</v>
      </c>
      <c r="C49" s="476" t="s">
        <v>731</v>
      </c>
      <c r="D49" s="477" t="s">
        <v>139</v>
      </c>
      <c r="E49" s="186">
        <f t="shared" si="2"/>
        <v>50</v>
      </c>
      <c r="F49" s="59">
        <v>1</v>
      </c>
      <c r="G49" s="189">
        <f>IF(F49=0,"",VLOOKUP(F49,'得点テーブル'!$B$6:$H$133,2,0))</f>
        <v>25</v>
      </c>
      <c r="H49" s="298"/>
      <c r="I49" s="300">
        <f>IF(H49=0,"",VLOOKUP(H49,'得点テーブル'!$B$6:$H$133,2,0))</f>
      </c>
      <c r="J49" s="60">
        <v>16</v>
      </c>
      <c r="K49" s="189">
        <f>IF(J49=0,"",VLOOKUP(J49,'得点テーブル'!$B$6:$H$257,4,0))</f>
        <v>25</v>
      </c>
      <c r="L49" s="59"/>
      <c r="M49" s="189">
        <f>IF(L49=0,"",VLOOKUP(L49,'得点テーブル'!$B$6:$H$133,5,0))</f>
      </c>
      <c r="N49" s="60"/>
      <c r="O49" s="189">
        <f>IF(N49=0,"",VLOOKUP(N49,'得点テーブル'!$B$6:$H$133,6,0))</f>
      </c>
      <c r="P49" s="59"/>
      <c r="Q49" s="189">
        <f>IF(P49=0,"",VLOOKUP(P49,'得点テーブル'!$B$6:$H$133,7,0))</f>
      </c>
      <c r="R49" s="62">
        <v>15</v>
      </c>
    </row>
    <row r="50" spans="1:18" s="62" customFormat="1" ht="13.5" customHeight="1">
      <c r="A50" s="186">
        <f t="shared" si="3"/>
        <v>45</v>
      </c>
      <c r="B50" s="186">
        <f t="shared" si="1"/>
      </c>
      <c r="C50" s="476" t="s">
        <v>732</v>
      </c>
      <c r="D50" s="490" t="s">
        <v>733</v>
      </c>
      <c r="E50" s="186">
        <f t="shared" si="2"/>
        <v>48</v>
      </c>
      <c r="F50" s="59">
        <v>16</v>
      </c>
      <c r="G50" s="189">
        <f>IF(F50=0,"",VLOOKUP(F50,'得点テーブル'!$B$6:$H$133,2,0))</f>
        <v>6</v>
      </c>
      <c r="H50" s="298">
        <v>3</v>
      </c>
      <c r="I50" s="300">
        <f>IF(H50=0,"",VLOOKUP(H50,'得点テーブル'!$B$6:$H$133,2,0))</f>
        <v>12</v>
      </c>
      <c r="J50" s="60"/>
      <c r="K50" s="189">
        <f>IF(J50=0,"",VLOOKUP(J50,'得点テーブル'!$B$6:$H$257,4,0))</f>
      </c>
      <c r="L50" s="59">
        <v>32</v>
      </c>
      <c r="M50" s="189">
        <f>IF(L50=0,"",VLOOKUP(L50,'得点テーブル'!$B$6:$H$133,5,0))</f>
        <v>30</v>
      </c>
      <c r="N50" s="60"/>
      <c r="O50" s="189">
        <f>IF(N50=0,"",VLOOKUP(N50,'得点テーブル'!$B$6:$H$133,6,0))</f>
      </c>
      <c r="P50" s="59"/>
      <c r="Q50" s="189">
        <f>IF(P50=0,"",VLOOKUP(P50,'得点テーブル'!$B$6:$H$133,7,0))</f>
      </c>
      <c r="R50" s="62">
        <v>20</v>
      </c>
    </row>
    <row r="51" spans="1:18" s="62" customFormat="1" ht="13.5" customHeight="1">
      <c r="A51" s="186">
        <f t="shared" si="3"/>
        <v>46</v>
      </c>
      <c r="B51" s="186">
        <f t="shared" si="1"/>
      </c>
      <c r="C51" s="476" t="s">
        <v>734</v>
      </c>
      <c r="D51" s="477" t="s">
        <v>733</v>
      </c>
      <c r="E51" s="186">
        <f t="shared" si="2"/>
        <v>47</v>
      </c>
      <c r="F51" s="59">
        <v>8</v>
      </c>
      <c r="G51" s="189">
        <f>IF(F51=0,"",VLOOKUP(F51,'得点テーブル'!$B$6:$H$133,2,0))</f>
        <v>8</v>
      </c>
      <c r="H51" s="298">
        <v>8</v>
      </c>
      <c r="I51" s="300">
        <f>IF(H51=0,"",VLOOKUP(H51,'得点テーブル'!$B$6:$H$133,2,0))</f>
        <v>8</v>
      </c>
      <c r="J51" s="60" t="s">
        <v>384</v>
      </c>
      <c r="K51" s="189">
        <f>IF(J51=0,"",VLOOKUP(J51,'得点テーブル'!$B$6:$H$257,4,0))</f>
        <v>1</v>
      </c>
      <c r="L51" s="59">
        <v>32</v>
      </c>
      <c r="M51" s="189">
        <f>IF(L51=0,"",VLOOKUP(L51,'得点テーブル'!$B$6:$H$133,5,0))</f>
        <v>30</v>
      </c>
      <c r="N51" s="60"/>
      <c r="O51" s="189"/>
      <c r="P51" s="59"/>
      <c r="Q51" s="189"/>
      <c r="R51" s="62">
        <v>15</v>
      </c>
    </row>
    <row r="52" spans="1:18" s="62" customFormat="1" ht="13.5" customHeight="1">
      <c r="A52" s="186">
        <f t="shared" si="3"/>
        <v>46</v>
      </c>
      <c r="B52" s="186" t="str">
        <f t="shared" si="1"/>
        <v>T</v>
      </c>
      <c r="C52" s="476" t="s">
        <v>735</v>
      </c>
      <c r="D52" s="477" t="s">
        <v>733</v>
      </c>
      <c r="E52" s="186">
        <f t="shared" si="2"/>
        <v>47</v>
      </c>
      <c r="F52" s="59">
        <v>8</v>
      </c>
      <c r="G52" s="189">
        <f>IF(F52=0,"",VLOOKUP(F52,'得点テーブル'!$B$6:$H$133,2,0))</f>
        <v>8</v>
      </c>
      <c r="H52" s="298">
        <v>8</v>
      </c>
      <c r="I52" s="300">
        <f>IF(H52=0,"",VLOOKUP(H52,'得点テーブル'!$B$6:$H$133,2,0))</f>
        <v>8</v>
      </c>
      <c r="J52" s="60" t="s">
        <v>384</v>
      </c>
      <c r="K52" s="189">
        <f>IF(J52=0,"",VLOOKUP(J52,'得点テーブル'!$B$6:$H$257,4,0))</f>
        <v>1</v>
      </c>
      <c r="L52" s="59">
        <v>32</v>
      </c>
      <c r="M52" s="189">
        <f>IF(L52=0,"",VLOOKUP(L52,'得点テーブル'!$B$6:$H$133,5,0))</f>
        <v>30</v>
      </c>
      <c r="N52" s="60"/>
      <c r="O52" s="189"/>
      <c r="P52" s="59"/>
      <c r="Q52" s="189"/>
      <c r="R52" s="62">
        <v>20</v>
      </c>
    </row>
    <row r="53" spans="1:18" s="62" customFormat="1" ht="13.5" customHeight="1">
      <c r="A53" s="186">
        <f t="shared" si="3"/>
        <v>48</v>
      </c>
      <c r="B53" s="186">
        <f t="shared" si="1"/>
      </c>
      <c r="C53" s="476" t="s">
        <v>736</v>
      </c>
      <c r="D53" s="477" t="s">
        <v>47</v>
      </c>
      <c r="E53" s="186">
        <f t="shared" si="2"/>
        <v>46</v>
      </c>
      <c r="F53" s="59">
        <v>8</v>
      </c>
      <c r="G53" s="189">
        <f>IF(F53=0,"",VLOOKUP(F53,'得点テーブル'!$B$6:$H$133,2,0))</f>
        <v>8</v>
      </c>
      <c r="H53" s="298">
        <v>16</v>
      </c>
      <c r="I53" s="300">
        <f>IF(H53=0,"",VLOOKUP(H53,'得点テーブル'!$B$6:$H$133,2,0))</f>
        <v>6</v>
      </c>
      <c r="J53" s="60" t="s">
        <v>387</v>
      </c>
      <c r="K53" s="189">
        <f>IF(J53=0,"",VLOOKUP(J53,'得点テーブル'!$B$6:$H$257,4,0))</f>
        <v>2</v>
      </c>
      <c r="L53" s="59">
        <v>32</v>
      </c>
      <c r="M53" s="189">
        <f>IF(L53=0,"",VLOOKUP(L53,'得点テーブル'!$B$6:$H$133,5,0))</f>
        <v>30</v>
      </c>
      <c r="N53" s="60"/>
      <c r="O53" s="189">
        <f>IF(N53=0,"",VLOOKUP(N53,'得点テーブル'!$B$6:$H$133,6,0))</f>
      </c>
      <c r="P53" s="59"/>
      <c r="Q53" s="189">
        <f>IF(P53=0,"",VLOOKUP(P53,'得点テーブル'!$B$6:$H$133,7,0))</f>
      </c>
      <c r="R53" s="62">
        <v>15</v>
      </c>
    </row>
    <row r="54" spans="1:18" s="62" customFormat="1" ht="13.5" customHeight="1">
      <c r="A54" s="186">
        <f t="shared" si="3"/>
        <v>48</v>
      </c>
      <c r="B54" s="186" t="str">
        <f t="shared" si="1"/>
        <v>T</v>
      </c>
      <c r="C54" s="476" t="s">
        <v>737</v>
      </c>
      <c r="D54" s="480" t="s">
        <v>733</v>
      </c>
      <c r="E54" s="186">
        <f t="shared" si="2"/>
        <v>46</v>
      </c>
      <c r="F54" s="59">
        <v>8</v>
      </c>
      <c r="G54" s="189">
        <f>IF(F54=0,"",VLOOKUP(F54,'得点テーブル'!$B$6:$H$133,2,0))</f>
        <v>8</v>
      </c>
      <c r="H54" s="298">
        <v>16</v>
      </c>
      <c r="I54" s="300">
        <f>IF(H54=0,"",VLOOKUP(H54,'得点テーブル'!$B$6:$H$133,2,0))</f>
        <v>6</v>
      </c>
      <c r="J54" s="60" t="s">
        <v>387</v>
      </c>
      <c r="K54" s="189">
        <f>IF(J54=0,"",VLOOKUP(J54,'得点テーブル'!$B$6:$H$257,4,0))</f>
        <v>2</v>
      </c>
      <c r="L54" s="59">
        <v>32</v>
      </c>
      <c r="M54" s="189">
        <f>IF(L54=0,"",VLOOKUP(L54,'得点テーブル'!$B$6:$H$133,5,0))</f>
        <v>30</v>
      </c>
      <c r="N54" s="60"/>
      <c r="O54" s="189"/>
      <c r="P54" s="59"/>
      <c r="Q54" s="189"/>
      <c r="R54" s="62">
        <v>36.25</v>
      </c>
    </row>
    <row r="55" spans="1:18" s="62" customFormat="1" ht="13.5" customHeight="1">
      <c r="A55" s="186">
        <f t="shared" si="3"/>
        <v>48</v>
      </c>
      <c r="B55" s="186" t="str">
        <f t="shared" si="1"/>
        <v>T</v>
      </c>
      <c r="C55" s="476" t="s">
        <v>738</v>
      </c>
      <c r="D55" s="477" t="s">
        <v>532</v>
      </c>
      <c r="E55" s="186">
        <f t="shared" si="2"/>
        <v>46</v>
      </c>
      <c r="F55" s="59">
        <v>16</v>
      </c>
      <c r="G55" s="189">
        <f>IF(F55=0,"",VLOOKUP(F55,'得点テーブル'!$B$6:$H$133,2,0))</f>
        <v>6</v>
      </c>
      <c r="H55" s="298">
        <v>16</v>
      </c>
      <c r="I55" s="300">
        <f>IF(H55=0,"",VLOOKUP(H55,'得点テーブル'!$B$6:$H$133,2,0))</f>
        <v>6</v>
      </c>
      <c r="J55" s="60" t="s">
        <v>494</v>
      </c>
      <c r="K55" s="189">
        <f>IF(J55=0,"",VLOOKUP(J55,'得点テーブル'!$B$6:$H$257,4,0))</f>
        <v>4</v>
      </c>
      <c r="L55" s="59">
        <v>32</v>
      </c>
      <c r="M55" s="189">
        <f>IF(L55=0,"",VLOOKUP(L55,'得点テーブル'!$B$6:$H$133,5,0))</f>
        <v>30</v>
      </c>
      <c r="N55" s="60"/>
      <c r="O55" s="189"/>
      <c r="P55" s="59"/>
      <c r="Q55" s="189"/>
      <c r="R55" s="62">
        <v>46.666666666666664</v>
      </c>
    </row>
    <row r="56" spans="1:18" s="62" customFormat="1" ht="13.5" customHeight="1">
      <c r="A56" s="186">
        <f t="shared" si="3"/>
        <v>51</v>
      </c>
      <c r="B56" s="186">
        <f t="shared" si="1"/>
      </c>
      <c r="C56" s="486" t="s">
        <v>739</v>
      </c>
      <c r="D56" s="490" t="s">
        <v>31</v>
      </c>
      <c r="E56" s="186">
        <f t="shared" si="2"/>
        <v>45</v>
      </c>
      <c r="F56" s="73"/>
      <c r="G56" s="189">
        <f>IF(F56=0,"",VLOOKUP(F56,'得点テーブル'!$B$6:$H$133,2,0))</f>
      </c>
      <c r="H56" s="298"/>
      <c r="I56" s="300">
        <f>IF(H56=0,"",VLOOKUP(H56,'得点テーブル'!$B$6:$H$133,2,0))</f>
      </c>
      <c r="J56" s="60">
        <v>16</v>
      </c>
      <c r="K56" s="189">
        <f>IF(J56=0,"",VLOOKUP(J56,'得点テーブル'!$B$6:$H$257,4,0))</f>
        <v>25</v>
      </c>
      <c r="L56" s="59"/>
      <c r="M56" s="189">
        <f>IF(L56=0,"",VLOOKUP(L56,'得点テーブル'!$B$6:$H$133,5,0))</f>
      </c>
      <c r="N56" s="60"/>
      <c r="O56" s="189">
        <f>IF(N56=0,"",VLOOKUP(N56,'得点テーブル'!$B$6:$H$133,6,0))</f>
      </c>
      <c r="P56" s="59">
        <v>32</v>
      </c>
      <c r="Q56" s="189">
        <f>IF(P56=0,"",VLOOKUP(P56,'得点テーブル'!$B$6:$H$133,7,0))</f>
        <v>20</v>
      </c>
      <c r="R56" s="62">
        <v>40</v>
      </c>
    </row>
    <row r="57" spans="1:18" s="62" customFormat="1" ht="13.5" customHeight="1">
      <c r="A57" s="186">
        <f t="shared" si="3"/>
        <v>52</v>
      </c>
      <c r="B57" s="186">
        <f t="shared" si="1"/>
      </c>
      <c r="C57" s="476" t="s">
        <v>740</v>
      </c>
      <c r="D57" s="477" t="s">
        <v>733</v>
      </c>
      <c r="E57" s="186">
        <f t="shared" si="2"/>
        <v>42</v>
      </c>
      <c r="F57" s="59">
        <v>16</v>
      </c>
      <c r="G57" s="189">
        <f>IF(F57=0,"",VLOOKUP(F57,'得点テーブル'!$B$6:$H$133,2,0))</f>
        <v>6</v>
      </c>
      <c r="H57" s="298">
        <v>16</v>
      </c>
      <c r="I57" s="300">
        <f>IF(H57=0,"",VLOOKUP(H57,'得点テーブル'!$B$6:$H$133,2,0))</f>
        <v>6</v>
      </c>
      <c r="J57" s="60"/>
      <c r="K57" s="189">
        <f>IF(J57=0,"",VLOOKUP(J57,'得点テーブル'!$B$6:$H$257,4,0))</f>
      </c>
      <c r="L57" s="59">
        <v>32</v>
      </c>
      <c r="M57" s="189">
        <f>IF(L57=0,"",VLOOKUP(L57,'得点テーブル'!$B$6:$H$133,5,0))</f>
        <v>30</v>
      </c>
      <c r="N57" s="60"/>
      <c r="O57" s="189">
        <f>IF(N57=0,"",VLOOKUP(N57,'得点テーブル'!$B$6:$H$133,6,0))</f>
      </c>
      <c r="P57" s="59"/>
      <c r="Q57" s="189">
        <f>IF(P57=0,"",VLOOKUP(P57,'得点テーブル'!$B$6:$H$133,7,0))</f>
      </c>
      <c r="R57" s="62">
        <v>20</v>
      </c>
    </row>
    <row r="58" spans="1:18" s="62" customFormat="1" ht="13.5" customHeight="1">
      <c r="A58" s="186">
        <f t="shared" si="3"/>
        <v>53</v>
      </c>
      <c r="B58" s="186">
        <f t="shared" si="1"/>
      </c>
      <c r="C58" s="478" t="s">
        <v>741</v>
      </c>
      <c r="D58" s="477" t="s">
        <v>42</v>
      </c>
      <c r="E58" s="186">
        <f t="shared" si="2"/>
        <v>40</v>
      </c>
      <c r="F58" s="59"/>
      <c r="G58" s="189">
        <f>IF(F58=0,"",VLOOKUP(F58,'得点テーブル'!$B$6:$H$133,2,0))</f>
      </c>
      <c r="H58" s="298"/>
      <c r="I58" s="300">
        <f>IF(H58=0,"",VLOOKUP(H58,'得点テーブル'!$B$6:$H$133,2,0))</f>
      </c>
      <c r="J58" s="60">
        <v>8</v>
      </c>
      <c r="K58" s="189">
        <f>IF(J58=0,"",VLOOKUP(J58,'得点テーブル'!$B$6:$H$257,4,0))</f>
        <v>40</v>
      </c>
      <c r="L58" s="59"/>
      <c r="M58" s="189">
        <f>IF(L58=0,"",VLOOKUP(L58,'得点テーブル'!$B$6:$H$133,5,0))</f>
      </c>
      <c r="N58" s="60"/>
      <c r="O58" s="189">
        <f>IF(N58=0,"",VLOOKUP(N58,'得点テーブル'!$B$6:$H$133,6,0))</f>
      </c>
      <c r="P58" s="59"/>
      <c r="Q58" s="189">
        <f>IF(P58=0,"",VLOOKUP(P58,'得点テーブル'!$B$6:$H$133,7,0))</f>
      </c>
      <c r="R58" s="62">
        <v>40</v>
      </c>
    </row>
    <row r="59" spans="1:18" s="62" customFormat="1" ht="13.5" customHeight="1">
      <c r="A59" s="186">
        <f t="shared" si="3"/>
        <v>53</v>
      </c>
      <c r="B59" s="186" t="str">
        <f t="shared" si="1"/>
        <v>T</v>
      </c>
      <c r="C59" s="478" t="s">
        <v>628</v>
      </c>
      <c r="D59" s="477" t="s">
        <v>47</v>
      </c>
      <c r="E59" s="186">
        <f t="shared" si="2"/>
        <v>40</v>
      </c>
      <c r="F59" s="59"/>
      <c r="G59" s="189">
        <f>IF(F59=0,"",VLOOKUP(F59,'得点テーブル'!$B$6:$H$133,2,0))</f>
      </c>
      <c r="H59" s="298"/>
      <c r="I59" s="300">
        <f>IF(H59=0,"",VLOOKUP(H59,'得点テーブル'!$B$6:$H$133,2,0))</f>
      </c>
      <c r="J59" s="60"/>
      <c r="K59" s="189">
        <f>IF(J59=0,"",VLOOKUP(J59,'得点テーブル'!$B$6:$H$257,4,0))</f>
      </c>
      <c r="L59" s="59">
        <v>16</v>
      </c>
      <c r="M59" s="189">
        <f>IF(L59=0,"",VLOOKUP(L59,'得点テーブル'!$B$6:$H$133,5,0))</f>
        <v>40</v>
      </c>
      <c r="N59" s="60"/>
      <c r="O59" s="189">
        <f>IF(N59=0,"",VLOOKUP(N59,'得点テーブル'!$B$6:$H$133,6,0))</f>
      </c>
      <c r="P59" s="59"/>
      <c r="Q59" s="189">
        <f>IF(P59=0,"",VLOOKUP(P59,'得点テーブル'!$B$6:$H$133,7,0))</f>
      </c>
      <c r="R59" s="62">
        <v>22.5</v>
      </c>
    </row>
    <row r="60" spans="1:18" s="62" customFormat="1" ht="13.5" customHeight="1">
      <c r="A60" s="186">
        <f t="shared" si="3"/>
        <v>53</v>
      </c>
      <c r="B60" s="186" t="str">
        <f t="shared" si="1"/>
        <v>T</v>
      </c>
      <c r="C60" s="478" t="s">
        <v>681</v>
      </c>
      <c r="D60" s="477" t="s">
        <v>549</v>
      </c>
      <c r="E60" s="186">
        <f t="shared" si="2"/>
        <v>40</v>
      </c>
      <c r="F60" s="59"/>
      <c r="G60" s="189">
        <f>IF(F60=0,"",VLOOKUP(F60,'得点テーブル'!$B$6:$H$133,2,0))</f>
      </c>
      <c r="H60" s="298"/>
      <c r="I60" s="300">
        <f>IF(H60=0,"",VLOOKUP(H60,'得点テーブル'!$B$6:$H$133,2,0))</f>
      </c>
      <c r="J60" s="60">
        <v>8</v>
      </c>
      <c r="K60" s="189">
        <f>IF(J60=0,"",VLOOKUP(J60,'得点テーブル'!$B$6:$H$257,4,0))</f>
        <v>40</v>
      </c>
      <c r="L60" s="59"/>
      <c r="M60" s="189">
        <f>IF(L60=0,"",VLOOKUP(L60,'得点テーブル'!$B$6:$H$133,5,0))</f>
      </c>
      <c r="N60" s="60"/>
      <c r="O60" s="189">
        <f>IF(N60=0,"",VLOOKUP(N60,'得点テーブル'!$B$6:$H$133,6,0))</f>
      </c>
      <c r="P60" s="59"/>
      <c r="Q60" s="189">
        <f>IF(P60=0,"",VLOOKUP(P60,'得点テーブル'!$B$6:$H$133,7,0))</f>
      </c>
      <c r="R60" s="62">
        <v>22.5</v>
      </c>
    </row>
    <row r="61" spans="1:18" s="62" customFormat="1" ht="13.5" customHeight="1">
      <c r="A61" s="186">
        <f t="shared" si="3"/>
        <v>56</v>
      </c>
      <c r="B61" s="186">
        <f t="shared" si="1"/>
      </c>
      <c r="C61" s="478" t="s">
        <v>634</v>
      </c>
      <c r="D61" s="477" t="s">
        <v>47</v>
      </c>
      <c r="E61" s="186">
        <f t="shared" si="2"/>
        <v>39</v>
      </c>
      <c r="F61" s="59">
        <v>8</v>
      </c>
      <c r="G61" s="189">
        <f>IF(F61=0,"",VLOOKUP(F61,'得点テーブル'!$B$6:$H$133,2,0))</f>
        <v>8</v>
      </c>
      <c r="H61" s="298"/>
      <c r="I61" s="300">
        <f>IF(H61=0,"",VLOOKUP(H61,'得点テーブル'!$B$6:$H$133,2,0))</f>
      </c>
      <c r="J61" s="60" t="s">
        <v>384</v>
      </c>
      <c r="K61" s="189">
        <f>IF(J61=0,"",VLOOKUP(J61,'得点テーブル'!$B$6:$H$257,4,0))</f>
        <v>1</v>
      </c>
      <c r="L61" s="59">
        <v>32</v>
      </c>
      <c r="M61" s="189">
        <f>IF(L61=0,"",VLOOKUP(L61,'得点テーブル'!$B$6:$H$133,5,0))</f>
        <v>30</v>
      </c>
      <c r="N61" s="60"/>
      <c r="O61" s="189">
        <f>IF(N61=0,"",VLOOKUP(N61,'得点テーブル'!$B$6:$H$133,6,0))</f>
      </c>
      <c r="P61" s="59"/>
      <c r="Q61" s="189">
        <f>IF(P61=0,"",VLOOKUP(P61,'得点テーブル'!$B$6:$H$133,7,0))</f>
      </c>
      <c r="R61" s="62">
        <v>15</v>
      </c>
    </row>
    <row r="62" spans="1:18" s="62" customFormat="1" ht="13.5" customHeight="1">
      <c r="A62" s="186">
        <f t="shared" si="3"/>
        <v>56</v>
      </c>
      <c r="B62" s="186" t="str">
        <f t="shared" si="1"/>
        <v>T</v>
      </c>
      <c r="C62" s="478" t="s">
        <v>626</v>
      </c>
      <c r="D62" s="477" t="s">
        <v>47</v>
      </c>
      <c r="E62" s="186">
        <f t="shared" si="2"/>
        <v>39</v>
      </c>
      <c r="F62" s="59">
        <v>8</v>
      </c>
      <c r="G62" s="189">
        <f>IF(F62=0,"",VLOOKUP(F62,'得点テーブル'!$B$6:$H$133,2,0))</f>
        <v>8</v>
      </c>
      <c r="H62" s="298"/>
      <c r="I62" s="300">
        <f>IF(H62=0,"",VLOOKUP(H62,'得点テーブル'!$B$6:$H$133,2,0))</f>
      </c>
      <c r="J62" s="60" t="s">
        <v>384</v>
      </c>
      <c r="K62" s="189">
        <f>IF(J62=0,"",VLOOKUP(J62,'得点テーブル'!$B$6:$H$257,4,0))</f>
        <v>1</v>
      </c>
      <c r="L62" s="59">
        <v>32</v>
      </c>
      <c r="M62" s="189">
        <f>IF(L62=0,"",VLOOKUP(L62,'得点テーブル'!$B$6:$H$133,5,0))</f>
        <v>30</v>
      </c>
      <c r="N62" s="60"/>
      <c r="O62" s="189">
        <f>IF(N62=0,"",VLOOKUP(N62,'得点テーブル'!$B$6:$H$133,6,0))</f>
      </c>
      <c r="P62" s="59"/>
      <c r="Q62" s="189">
        <f>IF(P62=0,"",VLOOKUP(P62,'得点テーブル'!$B$6:$H$133,7,0))</f>
      </c>
      <c r="R62" s="62">
        <v>7</v>
      </c>
    </row>
    <row r="63" spans="1:18" s="62" customFormat="1" ht="13.5" customHeight="1">
      <c r="A63" s="186">
        <f t="shared" si="3"/>
        <v>58</v>
      </c>
      <c r="B63" s="186">
        <f t="shared" si="1"/>
      </c>
      <c r="C63" s="476" t="s">
        <v>742</v>
      </c>
      <c r="D63" s="477" t="s">
        <v>288</v>
      </c>
      <c r="E63" s="186">
        <f t="shared" si="2"/>
        <v>37</v>
      </c>
      <c r="F63" s="59"/>
      <c r="G63" s="189">
        <f>IF(F63=0,"",VLOOKUP(F63,'得点テーブル'!$B$6:$H$133,2,0))</f>
      </c>
      <c r="H63" s="298">
        <v>4</v>
      </c>
      <c r="I63" s="300">
        <f>IF(H63=0,"",VLOOKUP(H63,'得点テーブル'!$B$6:$H$133,2,0))</f>
        <v>12</v>
      </c>
      <c r="J63" s="60">
        <v>16</v>
      </c>
      <c r="K63" s="189">
        <f>IF(J63=0,"",VLOOKUP(J63,'得点テーブル'!$B$6:$H$257,4,0))</f>
        <v>25</v>
      </c>
      <c r="L63" s="59"/>
      <c r="M63" s="189">
        <f>IF(L63=0,"",VLOOKUP(L63,'得点テーブル'!$B$6:$H$133,5,0))</f>
      </c>
      <c r="N63" s="60"/>
      <c r="O63" s="189">
        <f>IF(N63=0,"",VLOOKUP(N63,'得点テーブル'!$B$6:$H$133,6,0))</f>
      </c>
      <c r="P63" s="59"/>
      <c r="Q63" s="189">
        <f>IF(P63=0,"",VLOOKUP(P63,'得点テーブル'!$B$6:$H$133,7,0))</f>
      </c>
      <c r="R63" s="62">
        <v>40</v>
      </c>
    </row>
    <row r="64" spans="1:18" s="62" customFormat="1" ht="13.5" customHeight="1">
      <c r="A64" s="186">
        <f t="shared" si="3"/>
        <v>58</v>
      </c>
      <c r="B64" s="186" t="str">
        <f t="shared" si="1"/>
        <v>T</v>
      </c>
      <c r="C64" s="476" t="s">
        <v>743</v>
      </c>
      <c r="D64" s="477" t="s">
        <v>89</v>
      </c>
      <c r="E64" s="186">
        <f t="shared" si="2"/>
        <v>37</v>
      </c>
      <c r="F64" s="59"/>
      <c r="G64" s="189">
        <f>IF(F64=0,"",VLOOKUP(F64,'得点テーブル'!$B$6:$H$133,2,0))</f>
      </c>
      <c r="H64" s="298">
        <v>16</v>
      </c>
      <c r="I64" s="300">
        <f>IF(H64=0,"",VLOOKUP(H64,'得点テーブル'!$B$6:$H$133,2,0))</f>
        <v>6</v>
      </c>
      <c r="J64" s="60" t="s">
        <v>384</v>
      </c>
      <c r="K64" s="189">
        <f>IF(J64=0,"",VLOOKUP(J64,'得点テーブル'!$B$6:$H$257,4,0))</f>
        <v>1</v>
      </c>
      <c r="L64" s="59">
        <v>32</v>
      </c>
      <c r="M64" s="189">
        <f>IF(L64=0,"",VLOOKUP(L64,'得点テーブル'!$B$6:$H$133,5,0))</f>
        <v>30</v>
      </c>
      <c r="N64" s="60"/>
      <c r="O64" s="189">
        <f>IF(N64=0,"",VLOOKUP(N64,'得点テーブル'!$B$6:$H$133,6,0))</f>
      </c>
      <c r="P64" s="59"/>
      <c r="Q64" s="189">
        <f>IF(P64=0,"",VLOOKUP(P64,'得点テーブル'!$B$6:$H$133,7,0))</f>
      </c>
      <c r="R64" s="62">
        <v>15</v>
      </c>
    </row>
    <row r="65" spans="1:18" s="75" customFormat="1" ht="13.5" customHeight="1">
      <c r="A65" s="186">
        <f t="shared" si="3"/>
        <v>60</v>
      </c>
      <c r="B65" s="186">
        <f t="shared" si="1"/>
      </c>
      <c r="C65" s="486" t="s">
        <v>744</v>
      </c>
      <c r="D65" s="490" t="s">
        <v>733</v>
      </c>
      <c r="E65" s="186">
        <f t="shared" si="2"/>
        <v>30</v>
      </c>
      <c r="F65" s="73"/>
      <c r="G65" s="189">
        <f>IF(F65=0,"",VLOOKUP(F65,'得点テーブル'!$B$6:$H$133,2,0))</f>
      </c>
      <c r="H65" s="298"/>
      <c r="I65" s="300">
        <f>IF(H65=0,"",VLOOKUP(H65,'得点テーブル'!$B$6:$H$133,2,0))</f>
      </c>
      <c r="J65" s="60"/>
      <c r="K65" s="189">
        <f>IF(J65=0,"",VLOOKUP(J65,'得点テーブル'!$B$6:$H$257,4,0))</f>
      </c>
      <c r="L65" s="59">
        <v>32</v>
      </c>
      <c r="M65" s="189">
        <f>IF(L65=0,"",VLOOKUP(L65,'得点テーブル'!$B$6:$H$133,5,0))</f>
        <v>30</v>
      </c>
      <c r="N65" s="60"/>
      <c r="O65" s="189">
        <f>IF(N65=0,"",VLOOKUP(N65,'得点テーブル'!$B$6:$H$133,6,0))</f>
      </c>
      <c r="P65" s="59"/>
      <c r="Q65" s="189">
        <f>IF(P65=0,"",VLOOKUP(P65,'得点テーブル'!$B$6:$H$133,7,0))</f>
      </c>
      <c r="R65" s="75">
        <v>30</v>
      </c>
    </row>
    <row r="66" spans="1:18" s="62" customFormat="1" ht="13.5" customHeight="1">
      <c r="A66" s="186">
        <f t="shared" si="3"/>
        <v>60</v>
      </c>
      <c r="B66" s="186" t="str">
        <f t="shared" si="1"/>
        <v>T</v>
      </c>
      <c r="C66" s="491" t="s">
        <v>939</v>
      </c>
      <c r="D66" s="485" t="s">
        <v>131</v>
      </c>
      <c r="E66" s="186">
        <f t="shared" si="2"/>
        <v>30</v>
      </c>
      <c r="F66" s="164"/>
      <c r="G66" s="189">
        <f>IF(F66=0,"",VLOOKUP(F66,'得点テーブル'!$B$6:$H$133,2,0))</f>
      </c>
      <c r="H66" s="298"/>
      <c r="I66" s="300">
        <f>IF(H66=0,"",VLOOKUP(H66,'得点テーブル'!$B$6:$H$133,2,0))</f>
      </c>
      <c r="J66" s="60"/>
      <c r="K66" s="189">
        <f>IF(J66=0,"",VLOOKUP(J66,'得点テーブル'!$B$6:$H$257,4,0))</f>
      </c>
      <c r="L66" s="28">
        <v>32</v>
      </c>
      <c r="M66" s="189">
        <f>IF(L66=0,"",VLOOKUP(L66,'得点テーブル'!$B$6:$H$133,5,0))</f>
        <v>30</v>
      </c>
      <c r="N66" s="165"/>
      <c r="O66" s="189">
        <f>IF(N66=0,"",VLOOKUP(N66,'得点テーブル'!$B$6:$H$133,6,0))</f>
      </c>
      <c r="P66" s="164"/>
      <c r="Q66" s="189">
        <f>IF(P66=0,"",VLOOKUP(P66,'得点テーブル'!$B$6:$H$133,7,0))</f>
      </c>
      <c r="R66" s="254" t="e">
        <f>IF(Q66=0,"",VLOOKUP(Q66,'得点テーブル'!$B$6:$H$133,7,0))</f>
        <v>#N/A</v>
      </c>
    </row>
    <row r="67" spans="1:18" s="62" customFormat="1" ht="13.5" customHeight="1">
      <c r="A67" s="186">
        <f t="shared" si="3"/>
        <v>60</v>
      </c>
      <c r="B67" s="186" t="str">
        <f t="shared" si="1"/>
        <v>T</v>
      </c>
      <c r="C67" s="488" t="s">
        <v>940</v>
      </c>
      <c r="D67" s="489" t="s">
        <v>131</v>
      </c>
      <c r="E67" s="186">
        <f t="shared" si="2"/>
        <v>30</v>
      </c>
      <c r="F67" s="164"/>
      <c r="G67" s="189">
        <f>IF(F67=0,"",VLOOKUP(F67,'得点テーブル'!$B$6:$H$133,2,0))</f>
      </c>
      <c r="H67" s="298"/>
      <c r="I67" s="300">
        <f>IF(H67=0,"",VLOOKUP(H67,'得点テーブル'!$B$6:$H$133,2,0))</f>
      </c>
      <c r="J67" s="60"/>
      <c r="K67" s="189">
        <f>IF(J67=0,"",VLOOKUP(J67,'得点テーブル'!$B$6:$H$257,4,0))</f>
      </c>
      <c r="L67" s="28">
        <v>32</v>
      </c>
      <c r="M67" s="189">
        <f>IF(L67=0,"",VLOOKUP(L67,'得点テーブル'!$B$6:$H$133,5,0))</f>
        <v>30</v>
      </c>
      <c r="N67" s="165"/>
      <c r="O67" s="189">
        <f>IF(N67=0,"",VLOOKUP(N67,'得点テーブル'!$B$6:$H$133,6,0))</f>
      </c>
      <c r="P67" s="164"/>
      <c r="Q67" s="189">
        <f>IF(P67=0,"",VLOOKUP(P67,'得点テーブル'!$B$6:$H$133,7,0))</f>
      </c>
      <c r="R67" s="62">
        <v>40</v>
      </c>
    </row>
    <row r="68" spans="1:18" s="62" customFormat="1" ht="13.5" customHeight="1">
      <c r="A68" s="186">
        <f t="shared" si="3"/>
        <v>60</v>
      </c>
      <c r="B68" s="186" t="str">
        <f aca="true" t="shared" si="4" ref="B68:B130">IF(E68=0,"",IF(A68=A67,"T",""))</f>
        <v>T</v>
      </c>
      <c r="C68" s="488" t="s">
        <v>941</v>
      </c>
      <c r="D68" s="489" t="s">
        <v>633</v>
      </c>
      <c r="E68" s="186">
        <f t="shared" si="2"/>
        <v>30</v>
      </c>
      <c r="F68" s="164"/>
      <c r="G68" s="189">
        <f>IF(F68=0,"",VLOOKUP(F68,'得点テーブル'!$B$6:$H$133,2,0))</f>
      </c>
      <c r="H68" s="298"/>
      <c r="I68" s="300">
        <f>IF(H68=0,"",VLOOKUP(H68,'得点テーブル'!$B$6:$H$133,2,0))</f>
      </c>
      <c r="J68" s="60"/>
      <c r="K68" s="189">
        <f>IF(J68=0,"",VLOOKUP(J68,'得点テーブル'!$B$6:$H$257,4,0))</f>
      </c>
      <c r="L68" s="28">
        <v>32</v>
      </c>
      <c r="M68" s="189">
        <f>IF(L68=0,"",VLOOKUP(L68,'得点テーブル'!$B$6:$H$133,5,0))</f>
        <v>30</v>
      </c>
      <c r="N68" s="165"/>
      <c r="O68" s="189">
        <f>IF(N68=0,"",VLOOKUP(N68,'得点テーブル'!$B$6:$H$133,6,0))</f>
      </c>
      <c r="P68" s="164"/>
      <c r="Q68" s="189">
        <f>IF(P68=0,"",VLOOKUP(P68,'得点テーブル'!$B$6:$H$133,7,0))</f>
      </c>
      <c r="R68" s="62">
        <v>30</v>
      </c>
    </row>
    <row r="69" spans="1:18" s="75" customFormat="1" ht="13.5" customHeight="1">
      <c r="A69" s="186">
        <f t="shared" si="3"/>
        <v>60</v>
      </c>
      <c r="B69" s="186" t="str">
        <f t="shared" si="4"/>
        <v>T</v>
      </c>
      <c r="C69" s="476" t="s">
        <v>938</v>
      </c>
      <c r="D69" s="477" t="s">
        <v>68</v>
      </c>
      <c r="E69" s="186">
        <f t="shared" si="2"/>
        <v>30</v>
      </c>
      <c r="F69" s="59"/>
      <c r="G69" s="189">
        <f>IF(F69=0,"",VLOOKUP(F69,'得点テーブル'!$B$6:$H$133,2,0))</f>
      </c>
      <c r="H69" s="298"/>
      <c r="I69" s="300">
        <f>IF(H69=0,"",VLOOKUP(H69,'得点テーブル'!$B$6:$H$133,2,0))</f>
      </c>
      <c r="J69" s="60"/>
      <c r="K69" s="189">
        <f>IF(J69=0,"",VLOOKUP(J69,'得点テーブル'!$B$6:$H$257,4,0))</f>
      </c>
      <c r="L69" s="59">
        <v>32</v>
      </c>
      <c r="M69" s="189">
        <f>IF(L69=0,"",VLOOKUP(L69,'得点テーブル'!$B$6:$H$133,5,0))</f>
        <v>30</v>
      </c>
      <c r="N69" s="60"/>
      <c r="O69" s="189">
        <f>IF(N69=0,"",VLOOKUP(N69,'得点テーブル'!$B$6:$H$133,6,0))</f>
      </c>
      <c r="P69" s="59"/>
      <c r="Q69" s="189">
        <f>IF(P69=0,"",VLOOKUP(P69,'得点テーブル'!$B$6:$H$133,7,0))</f>
      </c>
      <c r="R69" s="75">
        <v>30</v>
      </c>
    </row>
    <row r="70" spans="1:18" s="62" customFormat="1" ht="13.5" customHeight="1">
      <c r="A70" s="186">
        <f aca="true" t="shared" si="5" ref="A70:A101">IF(E70=0,"",RANK(E70,$E$4:$E$207))</f>
        <v>60</v>
      </c>
      <c r="B70" s="186" t="str">
        <f t="shared" si="4"/>
        <v>T</v>
      </c>
      <c r="C70" s="478" t="s">
        <v>745</v>
      </c>
      <c r="D70" s="477" t="s">
        <v>588</v>
      </c>
      <c r="E70" s="186">
        <f t="shared" si="2"/>
        <v>30</v>
      </c>
      <c r="F70" s="253"/>
      <c r="G70" s="255"/>
      <c r="H70" s="253"/>
      <c r="I70" s="303"/>
      <c r="J70" s="74"/>
      <c r="K70" s="255"/>
      <c r="L70" s="73">
        <v>32</v>
      </c>
      <c r="M70" s="189">
        <f>IF(L70=0,"",VLOOKUP(L70,'得点テーブル'!$B$6:$H$133,5,0))</f>
        <v>30</v>
      </c>
      <c r="N70" s="74"/>
      <c r="O70" s="255"/>
      <c r="P70" s="253"/>
      <c r="Q70" s="255"/>
      <c r="R70" s="62">
        <v>15.5</v>
      </c>
    </row>
    <row r="71" spans="1:18" s="62" customFormat="1" ht="13.5" customHeight="1">
      <c r="A71" s="186">
        <f t="shared" si="5"/>
        <v>60</v>
      </c>
      <c r="B71" s="186" t="str">
        <f t="shared" si="4"/>
        <v>T</v>
      </c>
      <c r="C71" s="478" t="s">
        <v>746</v>
      </c>
      <c r="D71" s="492" t="s">
        <v>588</v>
      </c>
      <c r="E71" s="186">
        <f aca="true" t="shared" si="6" ref="E71:E130">IF(F71="",0,G71)+IF(H71="",0,I71)+IF(J71="",0,K71)+IF(L71="",0,M71)+IF(N71="",0,O71)+IF(P71="",0,Q71)</f>
        <v>30</v>
      </c>
      <c r="F71" s="253"/>
      <c r="G71" s="255"/>
      <c r="H71" s="253"/>
      <c r="I71" s="303"/>
      <c r="J71" s="74"/>
      <c r="K71" s="255"/>
      <c r="L71" s="73">
        <v>32</v>
      </c>
      <c r="M71" s="189">
        <f>IF(L71=0,"",VLOOKUP(L71,'得点テーブル'!$B$6:$H$133,5,0))</f>
        <v>30</v>
      </c>
      <c r="N71" s="74"/>
      <c r="O71" s="255"/>
      <c r="P71" s="253"/>
      <c r="Q71" s="255"/>
      <c r="R71" s="62">
        <v>30</v>
      </c>
    </row>
    <row r="72" spans="1:17" ht="13.5" customHeight="1">
      <c r="A72" s="186">
        <f t="shared" si="5"/>
        <v>60</v>
      </c>
      <c r="B72" s="186" t="str">
        <f t="shared" si="4"/>
        <v>T</v>
      </c>
      <c r="C72" s="483" t="s">
        <v>654</v>
      </c>
      <c r="D72" s="480" t="s">
        <v>143</v>
      </c>
      <c r="E72" s="186">
        <f t="shared" si="6"/>
        <v>30</v>
      </c>
      <c r="F72" s="59"/>
      <c r="G72" s="189">
        <f>IF(F72=0,"",VLOOKUP(F72,'得点テーブル'!$B$6:$H$133,2,0))</f>
      </c>
      <c r="H72" s="298"/>
      <c r="I72" s="300">
        <f>IF(H72=0,"",VLOOKUP(H72,'得点テーブル'!$B$6:$H$133,2,0))</f>
      </c>
      <c r="J72" s="60"/>
      <c r="K72" s="189">
        <f>IF(J72=0,"",VLOOKUP(J72,'得点テーブル'!$B$6:$H$257,4,0))</f>
      </c>
      <c r="L72" s="59"/>
      <c r="M72" s="189">
        <f>IF(L72=0,"",VLOOKUP(L72,'得点テーブル'!$B$6:$H$133,5,0))</f>
      </c>
      <c r="N72" s="60"/>
      <c r="O72" s="189">
        <f>IF(N72=0,"",VLOOKUP(N72,'得点テーブル'!$B$6:$H$133,6,0))</f>
      </c>
      <c r="P72" s="59">
        <v>16</v>
      </c>
      <c r="Q72" s="189">
        <f>IF(P72=0,"",VLOOKUP(P72,'得点テーブル'!$B$6:$H$133,7,0))</f>
        <v>30</v>
      </c>
    </row>
    <row r="73" spans="1:17" ht="13.5" customHeight="1">
      <c r="A73" s="186">
        <f t="shared" si="5"/>
        <v>60</v>
      </c>
      <c r="B73" s="186" t="str">
        <f t="shared" si="4"/>
        <v>T</v>
      </c>
      <c r="C73" s="476" t="s">
        <v>747</v>
      </c>
      <c r="D73" s="477" t="s">
        <v>40</v>
      </c>
      <c r="E73" s="186">
        <f t="shared" si="6"/>
        <v>30</v>
      </c>
      <c r="F73" s="59"/>
      <c r="G73" s="189">
        <f>IF(F73=0,"",VLOOKUP(F73,'得点テーブル'!$B$6:$H$133,2,0))</f>
      </c>
      <c r="H73" s="298"/>
      <c r="I73" s="300">
        <f>IF(H73=0,"",VLOOKUP(H73,'得点テーブル'!$B$6:$H$133,2,0))</f>
      </c>
      <c r="J73" s="60"/>
      <c r="K73" s="189">
        <f>IF(J73=0,"",VLOOKUP(J73,'得点テーブル'!$B$6:$H$257,4,0))</f>
      </c>
      <c r="L73" s="59"/>
      <c r="M73" s="189">
        <f>IF(L73=0,"",VLOOKUP(L73,'得点テーブル'!$B$6:$H$133,5,0))</f>
      </c>
      <c r="N73" s="60"/>
      <c r="O73" s="189">
        <f>IF(N73=0,"",VLOOKUP(N73,'得点テーブル'!$B$6:$H$133,6,0))</f>
      </c>
      <c r="P73" s="59">
        <v>16</v>
      </c>
      <c r="Q73" s="189">
        <f>IF(P73=0,"",VLOOKUP(P73,'得点テーブル'!$B$6:$H$133,7,0))</f>
        <v>30</v>
      </c>
    </row>
    <row r="74" spans="1:18" s="75" customFormat="1" ht="13.5" customHeight="1">
      <c r="A74" s="186">
        <f t="shared" si="5"/>
        <v>60</v>
      </c>
      <c r="B74" s="186" t="str">
        <f t="shared" si="4"/>
        <v>T</v>
      </c>
      <c r="C74" s="476" t="s">
        <v>748</v>
      </c>
      <c r="D74" s="477" t="s">
        <v>749</v>
      </c>
      <c r="E74" s="186">
        <f t="shared" si="6"/>
        <v>30</v>
      </c>
      <c r="F74" s="59"/>
      <c r="G74" s="189">
        <f>IF(F74=0,"",VLOOKUP(F74,'得点テーブル'!$B$6:$H$133,2,0))</f>
      </c>
      <c r="H74" s="298"/>
      <c r="I74" s="300">
        <f>IF(H74=0,"",VLOOKUP(H74,'得点テーブル'!$B$6:$H$133,2,0))</f>
      </c>
      <c r="J74" s="60"/>
      <c r="K74" s="189">
        <f>IF(J74=0,"",VLOOKUP(J74,'得点テーブル'!$B$6:$H$257,4,0))</f>
      </c>
      <c r="L74" s="59"/>
      <c r="M74" s="189">
        <f>IF(L74=0,"",VLOOKUP(L74,'得点テーブル'!$B$6:$H$133,5,0))</f>
      </c>
      <c r="N74" s="60"/>
      <c r="O74" s="189">
        <f>IF(N74=0,"",VLOOKUP(N74,'得点テーブル'!$B$6:$H$133,6,0))</f>
      </c>
      <c r="P74" s="59">
        <v>16</v>
      </c>
      <c r="Q74" s="189">
        <f>IF(P74=0,"",VLOOKUP(P74,'得点テーブル'!$B$6:$H$133,7,0))</f>
        <v>30</v>
      </c>
      <c r="R74" s="75">
        <v>30</v>
      </c>
    </row>
    <row r="75" spans="1:18" s="75" customFormat="1" ht="13.5" customHeight="1">
      <c r="A75" s="186">
        <f t="shared" si="5"/>
        <v>60</v>
      </c>
      <c r="B75" s="186" t="str">
        <f t="shared" si="4"/>
        <v>T</v>
      </c>
      <c r="C75" s="478" t="s">
        <v>750</v>
      </c>
      <c r="D75" s="477" t="s">
        <v>544</v>
      </c>
      <c r="E75" s="186">
        <f t="shared" si="6"/>
        <v>30</v>
      </c>
      <c r="F75" s="59"/>
      <c r="G75" s="189">
        <f>IF(F75=0,"",VLOOKUP(F75,'得点テーブル'!$B$6:$H$133,2,0))</f>
      </c>
      <c r="H75" s="298"/>
      <c r="I75" s="300"/>
      <c r="J75" s="60"/>
      <c r="K75" s="189">
        <f>IF(J75=0,"",VLOOKUP(J75,'得点テーブル'!$B$6:$H$257,4,0))</f>
      </c>
      <c r="L75" s="59"/>
      <c r="M75" s="189">
        <f>IF(L75=0,"",VLOOKUP(L75,'得点テーブル'!$B$6:$H$133,5,0))</f>
      </c>
      <c r="N75" s="60"/>
      <c r="O75" s="189">
        <f>IF(N75=0,"",VLOOKUP(N75,'得点テーブル'!$B$6:$H$133,6,0))</f>
      </c>
      <c r="P75" s="59">
        <v>16</v>
      </c>
      <c r="Q75" s="189">
        <f>IF(P75=0,"",VLOOKUP(P75,'得点テーブル'!$B$6:$H$133,7,0))</f>
        <v>30</v>
      </c>
      <c r="R75" s="75">
        <v>30</v>
      </c>
    </row>
    <row r="76" spans="1:18" s="75" customFormat="1" ht="13.5" customHeight="1">
      <c r="A76" s="186">
        <f t="shared" si="5"/>
        <v>60</v>
      </c>
      <c r="B76" s="186" t="str">
        <f t="shared" si="4"/>
        <v>T</v>
      </c>
      <c r="C76" s="478" t="s">
        <v>751</v>
      </c>
      <c r="D76" s="477" t="s">
        <v>544</v>
      </c>
      <c r="E76" s="186">
        <f t="shared" si="6"/>
        <v>30</v>
      </c>
      <c r="F76" s="59"/>
      <c r="G76" s="189">
        <f>IF(F76=0,"",VLOOKUP(F76,'得点テーブル'!$B$6:$H$133,2,0))</f>
      </c>
      <c r="H76" s="298"/>
      <c r="I76" s="300"/>
      <c r="J76" s="60"/>
      <c r="K76" s="189">
        <f>IF(J76=0,"",VLOOKUP(J76,'得点テーブル'!$B$6:$H$257,4,0))</f>
      </c>
      <c r="L76" s="59"/>
      <c r="M76" s="189">
        <f>IF(L76=0,"",VLOOKUP(L76,'得点テーブル'!$B$6:$H$133,5,0))</f>
      </c>
      <c r="N76" s="60"/>
      <c r="O76" s="189">
        <f>IF(N76=0,"",VLOOKUP(N76,'得点テーブル'!$B$6:$H$133,6,0))</f>
      </c>
      <c r="P76" s="59">
        <v>16</v>
      </c>
      <c r="Q76" s="189">
        <f>IF(P76=0,"",VLOOKUP(P76,'得点テーブル'!$B$6:$H$133,7,0))</f>
        <v>30</v>
      </c>
      <c r="R76" s="75">
        <v>30</v>
      </c>
    </row>
    <row r="77" spans="1:18" s="75" customFormat="1" ht="13.5" customHeight="1">
      <c r="A77" s="186">
        <f t="shared" si="5"/>
        <v>72</v>
      </c>
      <c r="B77" s="186">
        <f t="shared" si="4"/>
      </c>
      <c r="C77" s="478" t="s">
        <v>752</v>
      </c>
      <c r="D77" s="477" t="s">
        <v>52</v>
      </c>
      <c r="E77" s="186">
        <f t="shared" si="6"/>
        <v>25</v>
      </c>
      <c r="F77" s="59"/>
      <c r="G77" s="189">
        <f>IF(F77=0,"",VLOOKUP(F77,'得点テーブル'!$B$6:$H$133,2,0))</f>
      </c>
      <c r="H77" s="298"/>
      <c r="I77" s="300">
        <f>IF(H77=0,"",VLOOKUP(H77,'得点テーブル'!$B$6:$H$133,2,0))</f>
      </c>
      <c r="J77" s="60">
        <v>16</v>
      </c>
      <c r="K77" s="189">
        <f>IF(J77=0,"",VLOOKUP(J77,'得点テーブル'!$B$6:$H$257,4,0))</f>
        <v>25</v>
      </c>
      <c r="L77" s="59"/>
      <c r="M77" s="189">
        <f>IF(L77=0,"",VLOOKUP(L77,'得点テーブル'!$B$6:$H$133,5,0))</f>
      </c>
      <c r="N77" s="60"/>
      <c r="O77" s="189">
        <f>IF(N77=0,"",VLOOKUP(N77,'得点テーブル'!$B$6:$H$133,6,0))</f>
      </c>
      <c r="P77" s="59"/>
      <c r="Q77" s="189">
        <f>IF(P77=0,"",VLOOKUP(P77,'得点テーブル'!$B$6:$H$133,7,0))</f>
      </c>
      <c r="R77" s="75">
        <v>25</v>
      </c>
    </row>
    <row r="78" spans="1:18" s="62" customFormat="1" ht="13.5" customHeight="1">
      <c r="A78" s="186">
        <f t="shared" si="5"/>
        <v>72</v>
      </c>
      <c r="B78" s="186" t="str">
        <f t="shared" si="4"/>
        <v>T</v>
      </c>
      <c r="C78" s="478" t="s">
        <v>753</v>
      </c>
      <c r="D78" s="477" t="s">
        <v>27</v>
      </c>
      <c r="E78" s="186">
        <f t="shared" si="6"/>
        <v>25</v>
      </c>
      <c r="F78" s="59"/>
      <c r="G78" s="189">
        <f>IF(F78=0,"",VLOOKUP(F78,'得点テーブル'!$B$6:$H$133,2,0))</f>
      </c>
      <c r="H78" s="298"/>
      <c r="I78" s="300">
        <f>IF(H78=0,"",VLOOKUP(H78,'得点テーブル'!$B$6:$H$133,2,0))</f>
      </c>
      <c r="J78" s="60">
        <v>16</v>
      </c>
      <c r="K78" s="189">
        <f>IF(J78=0,"",VLOOKUP(J78,'得点テーブル'!$B$6:$H$257,4,0))</f>
        <v>25</v>
      </c>
      <c r="L78" s="59"/>
      <c r="M78" s="189">
        <f>IF(L78=0,"",VLOOKUP(L78,'得点テーブル'!$B$6:$H$133,5,0))</f>
      </c>
      <c r="N78" s="60"/>
      <c r="O78" s="189">
        <f>IF(N78=0,"",VLOOKUP(N78,'得点テーブル'!$B$6:$H$133,6,0))</f>
      </c>
      <c r="P78" s="59"/>
      <c r="Q78" s="189">
        <f>IF(P78=0,"",VLOOKUP(P78,'得点テーブル'!$B$6:$H$133,7,0))</f>
      </c>
      <c r="R78" s="62">
        <v>25</v>
      </c>
    </row>
    <row r="79" spans="1:17" s="62" customFormat="1" ht="13.5" customHeight="1">
      <c r="A79" s="186">
        <f t="shared" si="5"/>
        <v>72</v>
      </c>
      <c r="B79" s="186" t="str">
        <f t="shared" si="4"/>
        <v>T</v>
      </c>
      <c r="C79" s="493" t="s">
        <v>754</v>
      </c>
      <c r="D79" s="477" t="s">
        <v>27</v>
      </c>
      <c r="E79" s="186">
        <f t="shared" si="6"/>
        <v>25</v>
      </c>
      <c r="F79" s="59"/>
      <c r="G79" s="189">
        <f>IF(F79=0,"",VLOOKUP(F79,'得点テーブル'!$B$6:$H$133,2,0))</f>
      </c>
      <c r="H79" s="298"/>
      <c r="I79" s="300">
        <f>IF(H79=0,"",VLOOKUP(H79,'得点テーブル'!$B$6:$H$133,2,0))</f>
      </c>
      <c r="J79" s="60">
        <v>16</v>
      </c>
      <c r="K79" s="189">
        <f>IF(J79=0,"",VLOOKUP(J79,'得点テーブル'!$B$6:$H$257,4,0))</f>
        <v>25</v>
      </c>
      <c r="L79" s="59"/>
      <c r="M79" s="189">
        <f>IF(L79=0,"",VLOOKUP(L79,'得点テーブル'!$B$6:$H$133,5,0))</f>
      </c>
      <c r="N79" s="60"/>
      <c r="O79" s="189">
        <f>IF(N79=0,"",VLOOKUP(N79,'得点テーブル'!$B$6:$H$133,6,0))</f>
      </c>
      <c r="P79" s="59"/>
      <c r="Q79" s="189">
        <f>IF(P79=0,"",VLOOKUP(P79,'得点テーブル'!$B$6:$H$133,7,0))</f>
      </c>
    </row>
    <row r="80" spans="1:18" s="62" customFormat="1" ht="13.5" customHeight="1">
      <c r="A80" s="186">
        <f t="shared" si="5"/>
        <v>72</v>
      </c>
      <c r="B80" s="186" t="str">
        <f t="shared" si="4"/>
        <v>T</v>
      </c>
      <c r="C80" s="476" t="s">
        <v>755</v>
      </c>
      <c r="D80" s="471" t="s">
        <v>288</v>
      </c>
      <c r="E80" s="186">
        <f t="shared" si="6"/>
        <v>25</v>
      </c>
      <c r="F80" s="59"/>
      <c r="G80" s="189">
        <f>IF(F80=0,"",VLOOKUP(F80,'得点テーブル'!$B$6:$H$133,2,0))</f>
      </c>
      <c r="H80" s="298"/>
      <c r="I80" s="300">
        <f>IF(H80=0,"",VLOOKUP(H80,'得点テーブル'!$B$6:$H$133,2,0))</f>
      </c>
      <c r="J80" s="60">
        <v>16</v>
      </c>
      <c r="K80" s="189">
        <f>IF(J80=0,"",VLOOKUP(J80,'得点テーブル'!$B$6:$H$257,4,0))</f>
        <v>25</v>
      </c>
      <c r="L80" s="59"/>
      <c r="M80" s="189">
        <f>IF(L80=0,"",VLOOKUP(L80,'得点テーブル'!$B$6:$H$133,5,0))</f>
      </c>
      <c r="N80" s="60"/>
      <c r="O80" s="189">
        <f>IF(N80=0,"",VLOOKUP(N80,'得点テーブル'!$B$6:$H$133,6,0))</f>
      </c>
      <c r="P80" s="59"/>
      <c r="Q80" s="189">
        <f>IF(P80=0,"",VLOOKUP(P80,'得点テーブル'!$B$6:$H$133,7,0))</f>
      </c>
      <c r="R80" s="62">
        <v>22.5</v>
      </c>
    </row>
    <row r="81" spans="1:18" s="62" customFormat="1" ht="13.5" customHeight="1">
      <c r="A81" s="186">
        <f t="shared" si="5"/>
        <v>72</v>
      </c>
      <c r="B81" s="186" t="str">
        <f t="shared" si="4"/>
        <v>T</v>
      </c>
      <c r="C81" s="476" t="s">
        <v>756</v>
      </c>
      <c r="D81" s="477" t="s">
        <v>34</v>
      </c>
      <c r="E81" s="186">
        <f t="shared" si="6"/>
        <v>25</v>
      </c>
      <c r="F81" s="59"/>
      <c r="G81" s="189">
        <f>IF(F81=0,"",VLOOKUP(F81,'得点テーブル'!$B$6:$H$133,2,0))</f>
      </c>
      <c r="H81" s="298"/>
      <c r="I81" s="300">
        <f>IF(H81=0,"",VLOOKUP(H81,'得点テーブル'!$B$6:$H$133,2,0))</f>
      </c>
      <c r="J81" s="60">
        <v>16</v>
      </c>
      <c r="K81" s="189">
        <f>IF(J81=0,"",VLOOKUP(J81,'得点テーブル'!$B$6:$H$257,4,0))</f>
        <v>25</v>
      </c>
      <c r="L81" s="59"/>
      <c r="M81" s="189">
        <f>IF(L81=0,"",VLOOKUP(L81,'得点テーブル'!$B$6:$H$133,5,0))</f>
      </c>
      <c r="N81" s="60"/>
      <c r="O81" s="189">
        <f>IF(N81=0,"",VLOOKUP(N81,'得点テーブル'!$B$6:$H$133,6,0))</f>
      </c>
      <c r="P81" s="59"/>
      <c r="Q81" s="189">
        <f>IF(P81=0,"",VLOOKUP(P81,'得点テーブル'!$B$6:$H$133,7,0))</f>
      </c>
      <c r="R81" s="62">
        <v>10.5</v>
      </c>
    </row>
    <row r="82" spans="1:18" s="62" customFormat="1" ht="13.5" customHeight="1">
      <c r="A82" s="186">
        <f t="shared" si="5"/>
        <v>77</v>
      </c>
      <c r="B82" s="186">
        <f t="shared" si="4"/>
      </c>
      <c r="C82" s="476" t="s">
        <v>757</v>
      </c>
      <c r="D82" s="477" t="s">
        <v>145</v>
      </c>
      <c r="E82" s="186">
        <f t="shared" si="6"/>
        <v>22</v>
      </c>
      <c r="F82" s="59">
        <v>4</v>
      </c>
      <c r="G82" s="189">
        <f>IF(F82=0,"",VLOOKUP(F82,'得点テーブル'!$B$6:$H$133,2,0))</f>
        <v>12</v>
      </c>
      <c r="H82" s="298">
        <v>8</v>
      </c>
      <c r="I82" s="300">
        <f>IF(H82=0,"",VLOOKUP(H82,'得点テーブル'!$B$6:$H$133,2,0))</f>
        <v>8</v>
      </c>
      <c r="J82" s="60" t="s">
        <v>387</v>
      </c>
      <c r="K82" s="189">
        <f>IF(J82=0,"",VLOOKUP(J82,'得点テーブル'!$B$6:$H$257,4,0))</f>
        <v>2</v>
      </c>
      <c r="L82" s="59"/>
      <c r="M82" s="189">
        <f>IF(L82=0,"",VLOOKUP(L82,'得点テーブル'!$B$6:$H$133,5,0))</f>
      </c>
      <c r="N82" s="60"/>
      <c r="O82" s="189"/>
      <c r="P82" s="59"/>
      <c r="Q82" s="189"/>
      <c r="R82" s="62">
        <v>10.5</v>
      </c>
    </row>
    <row r="83" spans="1:18" s="62" customFormat="1" ht="13.5" customHeight="1">
      <c r="A83" s="186">
        <f t="shared" si="5"/>
        <v>77</v>
      </c>
      <c r="B83" s="186" t="str">
        <f t="shared" si="4"/>
        <v>T</v>
      </c>
      <c r="C83" s="476" t="s">
        <v>758</v>
      </c>
      <c r="D83" s="477" t="s">
        <v>657</v>
      </c>
      <c r="E83" s="186">
        <f t="shared" si="6"/>
        <v>22</v>
      </c>
      <c r="F83" s="59">
        <v>4</v>
      </c>
      <c r="G83" s="189">
        <f>IF(F83=0,"",VLOOKUP(F83,'得点テーブル'!$B$6:$H$133,2,0))</f>
        <v>12</v>
      </c>
      <c r="H83" s="298">
        <v>8</v>
      </c>
      <c r="I83" s="300">
        <f>IF(H83=0,"",VLOOKUP(H83,'得点テーブル'!$B$6:$H$133,2,0))</f>
        <v>8</v>
      </c>
      <c r="J83" s="60" t="s">
        <v>387</v>
      </c>
      <c r="K83" s="189">
        <f>IF(J83=0,"",VLOOKUP(J83,'得点テーブル'!$B$6:$H$257,4,0))</f>
        <v>2</v>
      </c>
      <c r="L83" s="59"/>
      <c r="M83" s="189">
        <f>IF(L83=0,"",VLOOKUP(L83,'得点テーブル'!$B$6:$H$133,5,0))</f>
      </c>
      <c r="N83" s="60"/>
      <c r="O83" s="189"/>
      <c r="P83" s="59"/>
      <c r="Q83" s="189"/>
      <c r="R83" s="62">
        <v>25</v>
      </c>
    </row>
    <row r="84" spans="1:18" s="62" customFormat="1" ht="13.5" customHeight="1">
      <c r="A84" s="186">
        <f t="shared" si="5"/>
        <v>77</v>
      </c>
      <c r="B84" s="186" t="str">
        <f t="shared" si="4"/>
        <v>T</v>
      </c>
      <c r="C84" s="486" t="s">
        <v>759</v>
      </c>
      <c r="D84" s="490" t="s">
        <v>34</v>
      </c>
      <c r="E84" s="186">
        <f t="shared" si="6"/>
        <v>22</v>
      </c>
      <c r="F84" s="73"/>
      <c r="G84" s="189">
        <f>IF(F84=0,"",VLOOKUP(F84,'得点テーブル'!$B$6:$H$133,2,0))</f>
      </c>
      <c r="H84" s="298">
        <v>2</v>
      </c>
      <c r="I84" s="300">
        <f>IF(H84=0,"",VLOOKUP(H84,'得点テーブル'!$B$6:$H$133,2,0))</f>
        <v>18</v>
      </c>
      <c r="J84" s="60" t="s">
        <v>494</v>
      </c>
      <c r="K84" s="189">
        <f>IF(J84=0,"",VLOOKUP(J84,'得点テーブル'!$B$6:$H$257,4,0))</f>
        <v>4</v>
      </c>
      <c r="L84" s="59"/>
      <c r="M84" s="189">
        <f>IF(L84=0,"",VLOOKUP(L84,'得点テーブル'!$B$6:$H$133,5,0))</f>
      </c>
      <c r="N84" s="60"/>
      <c r="O84" s="189">
        <f>IF(N84=0,"",VLOOKUP(N84,'得点テーブル'!$B$6:$H$133,6,0))</f>
      </c>
      <c r="P84" s="59"/>
      <c r="Q84" s="189">
        <f>IF(P84=0,"",VLOOKUP(P84,'得点テーブル'!$B$6:$H$133,7,0))</f>
      </c>
      <c r="R84" s="62">
        <v>10.5</v>
      </c>
    </row>
    <row r="85" spans="1:18" s="62" customFormat="1" ht="13.5" customHeight="1">
      <c r="A85" s="186">
        <f t="shared" si="5"/>
        <v>80</v>
      </c>
      <c r="B85" s="186">
        <f t="shared" si="4"/>
      </c>
      <c r="C85" s="476" t="s">
        <v>760</v>
      </c>
      <c r="D85" s="477" t="s">
        <v>761</v>
      </c>
      <c r="E85" s="186">
        <f t="shared" si="6"/>
        <v>20</v>
      </c>
      <c r="F85" s="59"/>
      <c r="G85" s="189">
        <f>IF(F85=0,"",VLOOKUP(F85,'得点テーブル'!$B$6:$H$133,2,0))</f>
      </c>
      <c r="H85" s="298"/>
      <c r="I85" s="300">
        <f>IF(H85=0,"",VLOOKUP(H85,'得点テーブル'!$B$6:$H$133,2,0))</f>
      </c>
      <c r="J85" s="60"/>
      <c r="K85" s="189">
        <f>IF(J85=0,"",VLOOKUP(J85,'得点テーブル'!$B$6:$H$257,4,0))</f>
      </c>
      <c r="L85" s="59"/>
      <c r="M85" s="189">
        <f>IF(L85=0,"",VLOOKUP(L85,'得点テーブル'!$B$6:$H$133,5,0))</f>
      </c>
      <c r="N85" s="60"/>
      <c r="O85" s="189">
        <f>IF(N85=0,"",VLOOKUP(N85,'得点テーブル'!$B$6:$H$133,6,0))</f>
      </c>
      <c r="P85" s="59">
        <v>32</v>
      </c>
      <c r="Q85" s="189">
        <f>IF(P85=0,"",VLOOKUP(P85,'得点テーブル'!$B$6:$H$133,7,0))</f>
        <v>20</v>
      </c>
      <c r="R85" s="62">
        <v>20</v>
      </c>
    </row>
    <row r="86" spans="1:18" s="62" customFormat="1" ht="13.5" customHeight="1">
      <c r="A86" s="186">
        <f t="shared" si="5"/>
        <v>80</v>
      </c>
      <c r="B86" s="186" t="str">
        <f t="shared" si="4"/>
        <v>T</v>
      </c>
      <c r="C86" s="486" t="s">
        <v>762</v>
      </c>
      <c r="D86" s="482" t="s">
        <v>761</v>
      </c>
      <c r="E86" s="186">
        <f t="shared" si="6"/>
        <v>20</v>
      </c>
      <c r="F86" s="59"/>
      <c r="G86" s="189">
        <f>IF(F86=0,"",VLOOKUP(F86,'得点テーブル'!$B$6:$H$133,2,0))</f>
      </c>
      <c r="H86" s="298"/>
      <c r="I86" s="300">
        <f>IF(H86=0,"",VLOOKUP(H86,'得点テーブル'!$B$6:$H$133,2,0))</f>
      </c>
      <c r="J86" s="60"/>
      <c r="K86" s="189">
        <f>IF(J86=0,"",VLOOKUP(J86,'得点テーブル'!$B$6:$H$257,4,0))</f>
      </c>
      <c r="L86" s="59"/>
      <c r="M86" s="189">
        <f>IF(L86=0,"",VLOOKUP(L86,'得点テーブル'!$B$6:$H$133,5,0))</f>
      </c>
      <c r="N86" s="60"/>
      <c r="O86" s="189">
        <f>IF(N86=0,"",VLOOKUP(N86,'得点テーブル'!$B$6:$H$133,6,0))</f>
      </c>
      <c r="P86" s="59">
        <v>32</v>
      </c>
      <c r="Q86" s="189">
        <f>IF(P86=0,"",VLOOKUP(P86,'得点テーブル'!$B$6:$H$133,7,0))</f>
        <v>20</v>
      </c>
      <c r="R86" s="62">
        <v>20</v>
      </c>
    </row>
    <row r="87" spans="1:18" s="62" customFormat="1" ht="13.5" customHeight="1">
      <c r="A87" s="186">
        <f t="shared" si="5"/>
        <v>80</v>
      </c>
      <c r="B87" s="186" t="str">
        <f t="shared" si="4"/>
        <v>T</v>
      </c>
      <c r="C87" s="476" t="s">
        <v>763</v>
      </c>
      <c r="D87" s="477" t="s">
        <v>192</v>
      </c>
      <c r="E87" s="186">
        <f t="shared" si="6"/>
        <v>20</v>
      </c>
      <c r="F87" s="59"/>
      <c r="G87" s="189">
        <f>IF(F87=0,"",VLOOKUP(F87,'得点テーブル'!$B$6:$H$133,2,0))</f>
      </c>
      <c r="H87" s="298"/>
      <c r="I87" s="300">
        <f>IF(H87=0,"",VLOOKUP(H87,'得点テーブル'!$B$6:$H$133,2,0))</f>
      </c>
      <c r="J87" s="60"/>
      <c r="K87" s="189">
        <f>IF(J87=0,"",VLOOKUP(J87,'得点テーブル'!$B$6:$H$257,4,0))</f>
      </c>
      <c r="L87" s="59"/>
      <c r="M87" s="189">
        <f>IF(L87=0,"",VLOOKUP(L87,'得点テーブル'!$B$6:$H$133,5,0))</f>
      </c>
      <c r="N87" s="60"/>
      <c r="O87" s="189">
        <f>IF(N87=0,"",VLOOKUP(N87,'得点テーブル'!$B$6:$H$133,6,0))</f>
      </c>
      <c r="P87" s="59">
        <v>32</v>
      </c>
      <c r="Q87" s="189">
        <f>IF(P87=0,"",VLOOKUP(P87,'得点テーブル'!$B$6:$H$133,7,0))</f>
        <v>20</v>
      </c>
      <c r="R87" s="62">
        <v>20</v>
      </c>
    </row>
    <row r="88" spans="1:18" s="62" customFormat="1" ht="13.5" customHeight="1">
      <c r="A88" s="186">
        <f t="shared" si="5"/>
        <v>80</v>
      </c>
      <c r="B88" s="186" t="str">
        <f t="shared" si="4"/>
        <v>T</v>
      </c>
      <c r="C88" s="476" t="s">
        <v>764</v>
      </c>
      <c r="D88" s="477" t="s">
        <v>42</v>
      </c>
      <c r="E88" s="186">
        <f t="shared" si="6"/>
        <v>20</v>
      </c>
      <c r="F88" s="59"/>
      <c r="G88" s="189">
        <f>IF(F88=0,"",VLOOKUP(F88,'得点テーブル'!$B$6:$H$133,2,0))</f>
      </c>
      <c r="H88" s="298"/>
      <c r="I88" s="300"/>
      <c r="J88" s="60"/>
      <c r="K88" s="189">
        <f>IF(J88=0,"",VLOOKUP(J88,'得点テーブル'!$B$6:$H$257,4,0))</f>
      </c>
      <c r="L88" s="59"/>
      <c r="M88" s="189">
        <f>IF(L88=0,"",VLOOKUP(L88,'得点テーブル'!$B$6:$H$133,5,0))</f>
      </c>
      <c r="N88" s="60"/>
      <c r="O88" s="189">
        <f>IF(N88=0,"",VLOOKUP(N88,'得点テーブル'!$B$6:$H$133,6,0))</f>
      </c>
      <c r="P88" s="59">
        <v>32</v>
      </c>
      <c r="Q88" s="189">
        <f>IF(P88=0,"",VLOOKUP(P88,'得点テーブル'!$B$6:$H$133,7,0))</f>
        <v>20</v>
      </c>
      <c r="R88" s="62">
        <v>15</v>
      </c>
    </row>
    <row r="89" spans="1:18" s="62" customFormat="1" ht="13.5" customHeight="1">
      <c r="A89" s="186">
        <f t="shared" si="5"/>
        <v>80</v>
      </c>
      <c r="B89" s="186" t="str">
        <f t="shared" si="4"/>
        <v>T</v>
      </c>
      <c r="C89" s="476" t="s">
        <v>765</v>
      </c>
      <c r="D89" s="477" t="s">
        <v>93</v>
      </c>
      <c r="E89" s="186">
        <f t="shared" si="6"/>
        <v>20</v>
      </c>
      <c r="F89" s="59"/>
      <c r="G89" s="189">
        <f>IF(F89=0,"",VLOOKUP(F89,'得点テーブル'!$B$6:$H$133,2,0))</f>
      </c>
      <c r="H89" s="298"/>
      <c r="I89" s="300"/>
      <c r="J89" s="60"/>
      <c r="K89" s="189">
        <f>IF(J89=0,"",VLOOKUP(J89,'得点テーブル'!$B$6:$H$257,4,0))</f>
      </c>
      <c r="L89" s="59"/>
      <c r="M89" s="189">
        <f>IF(L89=0,"",VLOOKUP(L89,'得点テーブル'!$B$6:$H$133,5,0))</f>
      </c>
      <c r="N89" s="60"/>
      <c r="O89" s="189">
        <f>IF(N89=0,"",VLOOKUP(N89,'得点テーブル'!$B$6:$H$133,6,0))</f>
      </c>
      <c r="P89" s="59">
        <v>32</v>
      </c>
      <c r="Q89" s="189">
        <f>IF(P89=0,"",VLOOKUP(P89,'得点テーブル'!$B$6:$H$133,7,0))</f>
        <v>20</v>
      </c>
      <c r="R89" s="62">
        <v>15</v>
      </c>
    </row>
    <row r="90" spans="1:18" s="62" customFormat="1" ht="13.5" customHeight="1">
      <c r="A90" s="186">
        <f t="shared" si="5"/>
        <v>80</v>
      </c>
      <c r="B90" s="186" t="str">
        <f t="shared" si="4"/>
        <v>T</v>
      </c>
      <c r="C90" s="476" t="s">
        <v>766</v>
      </c>
      <c r="D90" s="477" t="s">
        <v>56</v>
      </c>
      <c r="E90" s="186">
        <f t="shared" si="6"/>
        <v>20</v>
      </c>
      <c r="F90" s="59"/>
      <c r="G90" s="189">
        <f>IF(F90=0,"",VLOOKUP(F90,'得点テーブル'!$B$6:$H$133,2,0))</f>
      </c>
      <c r="H90" s="298"/>
      <c r="I90" s="300"/>
      <c r="J90" s="60"/>
      <c r="K90" s="189">
        <f>IF(J90=0,"",VLOOKUP(J90,'得点テーブル'!$B$6:$H$257,4,0))</f>
      </c>
      <c r="L90" s="59"/>
      <c r="M90" s="189">
        <f>IF(L90=0,"",VLOOKUP(L90,'得点テーブル'!$B$6:$H$133,5,0))</f>
      </c>
      <c r="N90" s="60"/>
      <c r="O90" s="189">
        <f>IF(N90=0,"",VLOOKUP(N90,'得点テーブル'!$B$6:$H$133,6,0))</f>
      </c>
      <c r="P90" s="59">
        <v>32</v>
      </c>
      <c r="Q90" s="189">
        <f>IF(P90=0,"",VLOOKUP(P90,'得点テーブル'!$B$6:$H$133,7,0))</f>
        <v>20</v>
      </c>
      <c r="R90" s="62">
        <v>15</v>
      </c>
    </row>
    <row r="91" spans="1:18" s="62" customFormat="1" ht="13.5" customHeight="1">
      <c r="A91" s="186">
        <f t="shared" si="5"/>
        <v>80</v>
      </c>
      <c r="B91" s="186" t="str">
        <f t="shared" si="4"/>
        <v>T</v>
      </c>
      <c r="C91" s="476" t="s">
        <v>767</v>
      </c>
      <c r="D91" s="477" t="s">
        <v>768</v>
      </c>
      <c r="E91" s="186">
        <f t="shared" si="6"/>
        <v>20</v>
      </c>
      <c r="F91" s="59"/>
      <c r="G91" s="189">
        <f>IF(F91=0,"",VLOOKUP(F91,'得点テーブル'!$B$6:$H$133,2,0))</f>
      </c>
      <c r="H91" s="298"/>
      <c r="I91" s="300"/>
      <c r="J91" s="60"/>
      <c r="K91" s="189">
        <f>IF(J91=0,"",VLOOKUP(J91,'得点テーブル'!$B$6:$H$257,4,0))</f>
      </c>
      <c r="L91" s="59"/>
      <c r="M91" s="189">
        <f>IF(L91=0,"",VLOOKUP(L91,'得点テーブル'!$B$6:$H$133,5,0))</f>
      </c>
      <c r="N91" s="60"/>
      <c r="O91" s="189">
        <f>IF(N91=0,"",VLOOKUP(N91,'得点テーブル'!$B$6:$H$133,6,0))</f>
      </c>
      <c r="P91" s="59">
        <v>32</v>
      </c>
      <c r="Q91" s="189">
        <f>IF(P91=0,"",VLOOKUP(P91,'得点テーブル'!$B$6:$H$133,7,0))</f>
        <v>20</v>
      </c>
      <c r="R91" s="62">
        <v>4</v>
      </c>
    </row>
    <row r="92" spans="1:18" s="62" customFormat="1" ht="13.5" customHeight="1">
      <c r="A92" s="186">
        <f t="shared" si="5"/>
        <v>80</v>
      </c>
      <c r="B92" s="186" t="str">
        <f t="shared" si="4"/>
        <v>T</v>
      </c>
      <c r="C92" s="476" t="s">
        <v>769</v>
      </c>
      <c r="D92" s="477" t="s">
        <v>31</v>
      </c>
      <c r="E92" s="186">
        <f t="shared" si="6"/>
        <v>20</v>
      </c>
      <c r="F92" s="59"/>
      <c r="G92" s="189">
        <f>IF(F92=0,"",VLOOKUP(F92,'得点テーブル'!$B$6:$H$133,2,0))</f>
      </c>
      <c r="H92" s="298"/>
      <c r="I92" s="300"/>
      <c r="J92" s="60"/>
      <c r="K92" s="189">
        <f>IF(J92=0,"",VLOOKUP(J92,'得点テーブル'!$B$6:$H$257,4,0))</f>
      </c>
      <c r="L92" s="59"/>
      <c r="M92" s="189">
        <f>IF(L92=0,"",VLOOKUP(L92,'得点テーブル'!$B$6:$H$133,5,0))</f>
      </c>
      <c r="N92" s="60"/>
      <c r="O92" s="189">
        <f>IF(N92=0,"",VLOOKUP(N92,'得点テーブル'!$B$6:$H$133,6,0))</f>
      </c>
      <c r="P92" s="59">
        <v>32</v>
      </c>
      <c r="Q92" s="189">
        <f>IF(P92=0,"",VLOOKUP(P92,'得点テーブル'!$B$6:$H$133,7,0))</f>
        <v>20</v>
      </c>
      <c r="R92" s="62">
        <v>4</v>
      </c>
    </row>
    <row r="93" spans="1:18" s="75" customFormat="1" ht="13.5" customHeight="1">
      <c r="A93" s="186">
        <f t="shared" si="5"/>
        <v>80</v>
      </c>
      <c r="B93" s="186" t="str">
        <f t="shared" si="4"/>
        <v>T</v>
      </c>
      <c r="C93" s="476" t="s">
        <v>770</v>
      </c>
      <c r="D93" s="477" t="s">
        <v>93</v>
      </c>
      <c r="E93" s="186">
        <f t="shared" si="6"/>
        <v>20</v>
      </c>
      <c r="F93" s="59"/>
      <c r="G93" s="189">
        <f>IF(F93=0,"",VLOOKUP(F93,'得点テーブル'!$B$6:$H$133,2,0))</f>
      </c>
      <c r="H93" s="298"/>
      <c r="I93" s="300"/>
      <c r="J93" s="60"/>
      <c r="K93" s="189">
        <f>IF(J93=0,"",VLOOKUP(J93,'得点テーブル'!$B$6:$H$257,4,0))</f>
      </c>
      <c r="L93" s="59"/>
      <c r="M93" s="189">
        <f>IF(L93=0,"",VLOOKUP(L93,'得点テーブル'!$B$6:$H$133,5,0))</f>
      </c>
      <c r="N93" s="60"/>
      <c r="O93" s="189">
        <f>IF(N93=0,"",VLOOKUP(N93,'得点テーブル'!$B$6:$H$133,6,0))</f>
      </c>
      <c r="P93" s="59">
        <v>32</v>
      </c>
      <c r="Q93" s="189">
        <f>IF(P93=0,"",VLOOKUP(P93,'得点テーブル'!$B$6:$H$133,7,0))</f>
        <v>20</v>
      </c>
      <c r="R93" s="75">
        <v>30</v>
      </c>
    </row>
    <row r="94" spans="1:18" s="62" customFormat="1" ht="13.5" customHeight="1">
      <c r="A94" s="186">
        <f t="shared" si="5"/>
        <v>80</v>
      </c>
      <c r="B94" s="186" t="str">
        <f t="shared" si="4"/>
        <v>T</v>
      </c>
      <c r="C94" s="476" t="s">
        <v>771</v>
      </c>
      <c r="D94" s="477" t="s">
        <v>93</v>
      </c>
      <c r="E94" s="186">
        <f t="shared" si="6"/>
        <v>20</v>
      </c>
      <c r="F94" s="59"/>
      <c r="G94" s="189">
        <f>IF(F94=0,"",VLOOKUP(F94,'得点テーブル'!$B$6:$H$133,2,0))</f>
      </c>
      <c r="H94" s="298"/>
      <c r="I94" s="300"/>
      <c r="J94" s="60"/>
      <c r="K94" s="189">
        <f>IF(J94=0,"",VLOOKUP(J94,'得点テーブル'!$B$6:$H$257,4,0))</f>
      </c>
      <c r="L94" s="59"/>
      <c r="M94" s="189">
        <f>IF(L94=0,"",VLOOKUP(L94,'得点テーブル'!$B$6:$H$133,5,0))</f>
      </c>
      <c r="N94" s="60"/>
      <c r="O94" s="189">
        <f>IF(N94=0,"",VLOOKUP(N94,'得点テーブル'!$B$6:$H$133,6,0))</f>
      </c>
      <c r="P94" s="59">
        <v>32</v>
      </c>
      <c r="Q94" s="189">
        <f>IF(P94=0,"",VLOOKUP(P94,'得点テーブル'!$B$6:$H$133,7,0))</f>
        <v>20</v>
      </c>
      <c r="R94" s="62">
        <v>30</v>
      </c>
    </row>
    <row r="95" spans="1:18" s="62" customFormat="1" ht="13.5" customHeight="1">
      <c r="A95" s="186">
        <f t="shared" si="5"/>
        <v>80</v>
      </c>
      <c r="B95" s="186" t="str">
        <f>IF(E95=0,"",IF(A95=A86,"T",""))</f>
        <v>T</v>
      </c>
      <c r="C95" s="476" t="s">
        <v>772</v>
      </c>
      <c r="D95" s="477" t="s">
        <v>93</v>
      </c>
      <c r="E95" s="186">
        <f t="shared" si="6"/>
        <v>20</v>
      </c>
      <c r="F95" s="59"/>
      <c r="G95" s="189">
        <f>IF(F95=0,"",VLOOKUP(F95,'得点テーブル'!$B$6:$H$133,2,0))</f>
      </c>
      <c r="H95" s="298"/>
      <c r="I95" s="300">
        <f>IF(H95=0,"",VLOOKUP(H95,'得点テーブル'!$B$6:$H$133,2,0))</f>
      </c>
      <c r="J95" s="60"/>
      <c r="K95" s="189">
        <f>IF(J95=0,"",VLOOKUP(J95,'得点テーブル'!$B$6:$H$257,4,0))</f>
      </c>
      <c r="L95" s="59"/>
      <c r="M95" s="189">
        <f>IF(L95=0,"",VLOOKUP(L95,'得点テーブル'!$B$6:$H$133,5,0))</f>
      </c>
      <c r="N95" s="60"/>
      <c r="O95" s="189">
        <f>IF(N95=0,"",VLOOKUP(N95,'得点テーブル'!$B$6:$H$133,6,0))</f>
      </c>
      <c r="P95" s="59">
        <v>32</v>
      </c>
      <c r="Q95" s="189">
        <f>IF(P95=0,"",VLOOKUP(P95,'得点テーブル'!$B$6:$H$133,7,0))</f>
        <v>20</v>
      </c>
      <c r="R95" s="62">
        <v>7</v>
      </c>
    </row>
    <row r="96" spans="1:18" s="62" customFormat="1" ht="13.5" customHeight="1">
      <c r="A96" s="186">
        <f t="shared" si="5"/>
        <v>91</v>
      </c>
      <c r="B96" s="186">
        <f t="shared" si="4"/>
      </c>
      <c r="C96" s="476" t="s">
        <v>773</v>
      </c>
      <c r="D96" s="477" t="s">
        <v>42</v>
      </c>
      <c r="E96" s="186">
        <f t="shared" si="6"/>
        <v>18</v>
      </c>
      <c r="F96" s="59">
        <v>2</v>
      </c>
      <c r="G96" s="189">
        <f>IF(F96=0,"",VLOOKUP(F96,'得点テーブル'!$B$6:$H$133,2,0))</f>
        <v>18</v>
      </c>
      <c r="H96" s="298"/>
      <c r="I96" s="300">
        <f>IF(H96=0,"",VLOOKUP(H96,'得点テーブル'!$B$6:$H$133,2,0))</f>
      </c>
      <c r="J96" s="60"/>
      <c r="K96" s="189">
        <f>IF(J96=0,"",VLOOKUP(J96,'得点テーブル'!$B$6:$H$257,4,0))</f>
      </c>
      <c r="L96" s="59"/>
      <c r="M96" s="189">
        <f>IF(L96=0,"",VLOOKUP(L96,'得点テーブル'!$B$6:$H$133,5,0))</f>
      </c>
      <c r="N96" s="60"/>
      <c r="O96" s="189"/>
      <c r="P96" s="59"/>
      <c r="Q96" s="189"/>
      <c r="R96" s="62">
        <v>15</v>
      </c>
    </row>
    <row r="97" spans="1:18" s="62" customFormat="1" ht="13.5" customHeight="1">
      <c r="A97" s="186">
        <f t="shared" si="5"/>
        <v>92</v>
      </c>
      <c r="B97" s="186">
        <f t="shared" si="4"/>
      </c>
      <c r="C97" s="476" t="s">
        <v>658</v>
      </c>
      <c r="D97" s="477" t="s">
        <v>31</v>
      </c>
      <c r="E97" s="186">
        <f t="shared" si="6"/>
        <v>13</v>
      </c>
      <c r="F97" s="59">
        <v>16</v>
      </c>
      <c r="G97" s="189">
        <f>IF(F97=0,"",VLOOKUP(F97,'得点テーブル'!$B$6:$H$133,2,0))</f>
        <v>6</v>
      </c>
      <c r="H97" s="298">
        <v>16</v>
      </c>
      <c r="I97" s="300">
        <f>IF(H97=0,"",VLOOKUP(H97,'得点テーブル'!$B$6:$H$133,2,0))</f>
        <v>6</v>
      </c>
      <c r="J97" s="60" t="s">
        <v>384</v>
      </c>
      <c r="K97" s="189">
        <f>IF(J97=0,"",VLOOKUP(J97,'得点テーブル'!$B$6:$H$257,4,0))</f>
        <v>1</v>
      </c>
      <c r="L97" s="59"/>
      <c r="M97" s="189">
        <f>IF(L97=0,"",VLOOKUP(L97,'得点テーブル'!$B$6:$H$133,5,0))</f>
      </c>
      <c r="N97" s="60"/>
      <c r="O97" s="189">
        <f>IF(N97=0,"",VLOOKUP(N97,'得点テーブル'!$B$6:$H$133,6,0))</f>
      </c>
      <c r="P97" s="59"/>
      <c r="Q97" s="189">
        <f>IF(P97=0,"",VLOOKUP(P97,'得点テーブル'!$B$6:$H$133,7,0))</f>
      </c>
      <c r="R97" s="62">
        <v>2</v>
      </c>
    </row>
    <row r="98" spans="1:18" s="62" customFormat="1" ht="13.5" customHeight="1">
      <c r="A98" s="186">
        <f t="shared" si="5"/>
        <v>92</v>
      </c>
      <c r="B98" s="186" t="str">
        <f t="shared" si="4"/>
        <v>T</v>
      </c>
      <c r="C98" s="476" t="s">
        <v>774</v>
      </c>
      <c r="D98" s="477" t="s">
        <v>52</v>
      </c>
      <c r="E98" s="186">
        <f t="shared" si="6"/>
        <v>13</v>
      </c>
      <c r="F98" s="59">
        <v>16</v>
      </c>
      <c r="G98" s="189">
        <f>IF(F98=0,"",VLOOKUP(F98,'得点テーブル'!$B$6:$H$133,2,0))</f>
        <v>6</v>
      </c>
      <c r="H98" s="298">
        <v>16</v>
      </c>
      <c r="I98" s="300">
        <f>IF(H98=0,"",VLOOKUP(H98,'得点テーブル'!$B$6:$H$133,2,0))</f>
        <v>6</v>
      </c>
      <c r="J98" s="60" t="s">
        <v>384</v>
      </c>
      <c r="K98" s="189">
        <f>IF(J98=0,"",VLOOKUP(J98,'得点テーブル'!$B$6:$H$257,4,0))</f>
        <v>1</v>
      </c>
      <c r="L98" s="59"/>
      <c r="M98" s="189">
        <f>IF(L98=0,"",VLOOKUP(L98,'得点テーブル'!$B$6:$H$133,5,0))</f>
      </c>
      <c r="N98" s="60"/>
      <c r="O98" s="189"/>
      <c r="P98" s="59"/>
      <c r="Q98" s="189"/>
      <c r="R98" s="62">
        <v>1</v>
      </c>
    </row>
    <row r="99" spans="1:18" s="62" customFormat="1" ht="13.5" customHeight="1">
      <c r="A99" s="186">
        <f t="shared" si="5"/>
        <v>94</v>
      </c>
      <c r="B99" s="186">
        <f t="shared" si="4"/>
      </c>
      <c r="C99" s="476" t="s">
        <v>775</v>
      </c>
      <c r="D99" s="477" t="s">
        <v>47</v>
      </c>
      <c r="E99" s="186">
        <f t="shared" si="6"/>
        <v>10</v>
      </c>
      <c r="F99" s="59">
        <v>8</v>
      </c>
      <c r="G99" s="189">
        <f>IF(F99=0,"",VLOOKUP(F99,'得点テーブル'!$B$6:$H$133,2,0))</f>
        <v>8</v>
      </c>
      <c r="H99" s="298"/>
      <c r="I99" s="300">
        <f>IF(H99=0,"",VLOOKUP(H99,'得点テーブル'!$B$6:$H$133,2,0))</f>
      </c>
      <c r="J99" s="60" t="s">
        <v>387</v>
      </c>
      <c r="K99" s="189">
        <f>IF(J99=0,"",VLOOKUP(J99,'得点テーブル'!$B$6:$H$257,4,0))</f>
        <v>2</v>
      </c>
      <c r="L99" s="59"/>
      <c r="M99" s="189"/>
      <c r="N99" s="60"/>
      <c r="O99" s="189"/>
      <c r="P99" s="59"/>
      <c r="Q99" s="189"/>
      <c r="R99" s="62">
        <v>1</v>
      </c>
    </row>
    <row r="100" spans="1:18" s="62" customFormat="1" ht="13.5" customHeight="1">
      <c r="A100" s="186">
        <f t="shared" si="5"/>
        <v>95</v>
      </c>
      <c r="B100" s="186">
        <f t="shared" si="4"/>
      </c>
      <c r="C100" s="476" t="s">
        <v>686</v>
      </c>
      <c r="D100" s="477" t="s">
        <v>31</v>
      </c>
      <c r="E100" s="186">
        <f t="shared" si="6"/>
        <v>9</v>
      </c>
      <c r="F100" s="59"/>
      <c r="G100" s="189">
        <f>IF(F100=0,"",VLOOKUP(F100,'得点テーブル'!$B$6:$H$133,2,0))</f>
      </c>
      <c r="H100" s="298">
        <v>8</v>
      </c>
      <c r="I100" s="300">
        <f>IF(H100=0,"",VLOOKUP(H100,'得点テーブル'!$B$6:$H$133,2,0))</f>
        <v>8</v>
      </c>
      <c r="J100" s="60" t="s">
        <v>384</v>
      </c>
      <c r="K100" s="189">
        <f>IF(J100=0,"",VLOOKUP(J100,'得点テーブル'!$B$6:$H$257,4,0))</f>
        <v>1</v>
      </c>
      <c r="L100" s="59"/>
      <c r="M100" s="189">
        <f>IF(L100=0,"",VLOOKUP(L100,'得点テーブル'!$B$6:$H$133,5,0))</f>
      </c>
      <c r="N100" s="60"/>
      <c r="O100" s="189">
        <f>IF(N100=0,"",VLOOKUP(N100,'得点テーブル'!$B$6:$H$133,6,0))</f>
      </c>
      <c r="P100" s="59"/>
      <c r="Q100" s="189">
        <f>IF(P100=0,"",VLOOKUP(P100,'得点テーブル'!$B$6:$H$133,7,0))</f>
      </c>
      <c r="R100" s="62">
        <v>1</v>
      </c>
    </row>
    <row r="101" spans="1:18" s="62" customFormat="1" ht="13.5" customHeight="1">
      <c r="A101" s="186">
        <f t="shared" si="5"/>
        <v>96</v>
      </c>
      <c r="B101" s="186">
        <f t="shared" si="4"/>
      </c>
      <c r="C101" s="494" t="s">
        <v>670</v>
      </c>
      <c r="D101" s="495" t="s">
        <v>31</v>
      </c>
      <c r="E101" s="186">
        <f t="shared" si="6"/>
        <v>8</v>
      </c>
      <c r="F101" s="59"/>
      <c r="G101" s="189">
        <f>IF(F101=0,"",VLOOKUP(F101,'得点テーブル'!$B$6:$H$133,2,0))</f>
      </c>
      <c r="H101" s="298">
        <v>8</v>
      </c>
      <c r="I101" s="300">
        <f>IF(H101=0,"",VLOOKUP(H101,'得点テーブル'!$B$6:$H$133,2,0))</f>
        <v>8</v>
      </c>
      <c r="J101" s="60"/>
      <c r="K101" s="189">
        <f>IF(J101=0,"",VLOOKUP(J101,'得点テーブル'!$B$6:$H$257,4,0))</f>
      </c>
      <c r="L101" s="59"/>
      <c r="M101" s="189">
        <f>IF(L101=0,"",VLOOKUP(L101,'得点テーブル'!$B$6:$H$133,5,0))</f>
      </c>
      <c r="N101" s="60"/>
      <c r="O101" s="189">
        <f>IF(N101=0,"",VLOOKUP(N101,'得点テーブル'!$B$6:$H$133,6,0))</f>
      </c>
      <c r="P101" s="59"/>
      <c r="Q101" s="189">
        <f>IF(P101=0,"",VLOOKUP(P101,'得点テーブル'!$B$6:$H$133,7,0))</f>
      </c>
      <c r="R101" s="62">
        <v>1</v>
      </c>
    </row>
    <row r="102" spans="1:18" s="62" customFormat="1" ht="13.5" customHeight="1">
      <c r="A102" s="186">
        <f aca="true" t="shared" si="7" ref="A102:A130">IF(E102=0,"",RANK(E102,$E$4:$E$207))</f>
        <v>97</v>
      </c>
      <c r="B102" s="186">
        <f t="shared" si="4"/>
      </c>
      <c r="C102" s="486" t="s">
        <v>776</v>
      </c>
      <c r="D102" s="477" t="s">
        <v>89</v>
      </c>
      <c r="E102" s="186">
        <f t="shared" si="6"/>
        <v>7</v>
      </c>
      <c r="F102" s="73">
        <v>16</v>
      </c>
      <c r="G102" s="189">
        <f>IF(F102=0,"",VLOOKUP(F102,'得点テーブル'!$B$6:$H$133,2,0))</f>
        <v>6</v>
      </c>
      <c r="H102" s="298"/>
      <c r="I102" s="300">
        <f>IF(H102=0,"",VLOOKUP(H102,'得点テーブル'!$B$6:$H$133,2,0))</f>
      </c>
      <c r="J102" s="60" t="s">
        <v>384</v>
      </c>
      <c r="K102" s="189">
        <f>IF(J102=0,"",VLOOKUP(J102,'得点テーブル'!$B$6:$H$257,4,0))</f>
        <v>1</v>
      </c>
      <c r="L102" s="59"/>
      <c r="M102" s="189">
        <f>IF(L102=0,"",VLOOKUP(L102,'得点テーブル'!$B$6:$H$133,5,0))</f>
      </c>
      <c r="N102" s="60"/>
      <c r="O102" s="189">
        <f>IF(N102=0,"",VLOOKUP(N102,'得点テーブル'!$B$6:$H$133,6,0))</f>
      </c>
      <c r="P102" s="59"/>
      <c r="Q102" s="189">
        <f>IF(P102=0,"",VLOOKUP(P102,'得点テーブル'!$B$6:$H$133,7,0))</f>
      </c>
      <c r="R102" s="62">
        <v>2</v>
      </c>
    </row>
    <row r="103" spans="1:18" s="62" customFormat="1" ht="13.5" customHeight="1">
      <c r="A103" s="186">
        <f t="shared" si="7"/>
        <v>97</v>
      </c>
      <c r="B103" s="186" t="str">
        <f t="shared" si="4"/>
        <v>T</v>
      </c>
      <c r="C103" s="476" t="s">
        <v>699</v>
      </c>
      <c r="D103" s="477" t="s">
        <v>288</v>
      </c>
      <c r="E103" s="186">
        <f t="shared" si="6"/>
        <v>7</v>
      </c>
      <c r="F103" s="59"/>
      <c r="G103" s="189">
        <f>IF(F103=0,"",VLOOKUP(F103,'得点テーブル'!$B$6:$H$133,2,0))</f>
      </c>
      <c r="H103" s="298">
        <v>16</v>
      </c>
      <c r="I103" s="300">
        <f>IF(H103=0,"",VLOOKUP(H103,'得点テーブル'!$B$6:$H$133,2,0))</f>
        <v>6</v>
      </c>
      <c r="J103" s="60" t="s">
        <v>384</v>
      </c>
      <c r="K103" s="189">
        <f>IF(J103=0,"",VLOOKUP(J103,'得点テーブル'!$B$6:$H$257,4,0))</f>
        <v>1</v>
      </c>
      <c r="L103" s="59"/>
      <c r="M103" s="189">
        <f>IF(L103=0,"",VLOOKUP(L103,'得点テーブル'!$B$6:$H$133,5,0))</f>
      </c>
      <c r="N103" s="60"/>
      <c r="O103" s="189">
        <f>IF(N103=0,"",VLOOKUP(N103,'得点テーブル'!$B$6:$H$133,6,0))</f>
      </c>
      <c r="P103" s="59"/>
      <c r="Q103" s="189">
        <f>IF(P103=0,"",VLOOKUP(P103,'得点テーブル'!$B$6:$H$133,7,0))</f>
      </c>
      <c r="R103" s="62">
        <v>4</v>
      </c>
    </row>
    <row r="104" spans="1:18" s="62" customFormat="1" ht="13.5" customHeight="1">
      <c r="A104" s="186">
        <f t="shared" si="7"/>
        <v>99</v>
      </c>
      <c r="B104" s="186">
        <f t="shared" si="4"/>
      </c>
      <c r="C104" s="484" t="s">
        <v>627</v>
      </c>
      <c r="D104" s="485" t="s">
        <v>68</v>
      </c>
      <c r="E104" s="186">
        <f t="shared" si="6"/>
        <v>6</v>
      </c>
      <c r="F104" s="164"/>
      <c r="G104" s="189">
        <f>IF(F104=0,"",VLOOKUP(F104,'得点テーブル'!$B$6:$H$133,2,0))</f>
      </c>
      <c r="H104" s="298">
        <v>16</v>
      </c>
      <c r="I104" s="300">
        <f>IF(H104=0,"",VLOOKUP(H104,'得点テーブル'!$B$6:$H$133,2,0))</f>
        <v>6</v>
      </c>
      <c r="J104" s="60"/>
      <c r="K104" s="189">
        <f>IF(J104=0,"",VLOOKUP(J104,'得点テーブル'!$B$6:$H$257,4,0))</f>
      </c>
      <c r="L104" s="28"/>
      <c r="M104" s="189">
        <f>IF(L104=0,"",VLOOKUP(L104,'得点テーブル'!$B$6:$H$133,5,0))</f>
      </c>
      <c r="N104" s="165"/>
      <c r="O104" s="189">
        <f>IF(N104=0,"",VLOOKUP(N104,'得点テーブル'!$B$6:$H$133,6,0))</f>
      </c>
      <c r="P104" s="164"/>
      <c r="Q104" s="189">
        <f>IF(P104=0,"",VLOOKUP(P104,'得点テーブル'!$B$6:$H$133,7,0))</f>
      </c>
      <c r="R104" s="62">
        <v>2</v>
      </c>
    </row>
    <row r="105" spans="1:18" s="62" customFormat="1" ht="13.5" customHeight="1">
      <c r="A105" s="186">
        <f t="shared" si="7"/>
        <v>99</v>
      </c>
      <c r="B105" s="186" t="str">
        <f t="shared" si="4"/>
        <v>T</v>
      </c>
      <c r="C105" s="484" t="s">
        <v>777</v>
      </c>
      <c r="D105" s="485" t="s">
        <v>544</v>
      </c>
      <c r="E105" s="186">
        <f t="shared" si="6"/>
        <v>6</v>
      </c>
      <c r="F105" s="164"/>
      <c r="G105" s="189">
        <f>IF(F105=0,"",VLOOKUP(F105,'得点テーブル'!$B$6:$H$133,2,0))</f>
      </c>
      <c r="H105" s="298">
        <v>16</v>
      </c>
      <c r="I105" s="300">
        <f>IF(H105=0,"",VLOOKUP(H105,'得点テーブル'!$B$6:$H$133,2,0))</f>
        <v>6</v>
      </c>
      <c r="J105" s="60"/>
      <c r="K105" s="189">
        <f>IF(J105=0,"",VLOOKUP(J105,'得点テーブル'!$B$6:$H$257,4,0))</f>
      </c>
      <c r="L105" s="28"/>
      <c r="M105" s="189">
        <f>IF(L105=0,"",VLOOKUP(L105,'得点テーブル'!$B$6:$H$133,5,0))</f>
      </c>
      <c r="N105" s="165"/>
      <c r="O105" s="189">
        <f>IF(N105=0,"",VLOOKUP(N105,'得点テーブル'!$B$6:$H$133,6,0))</f>
      </c>
      <c r="P105" s="164"/>
      <c r="Q105" s="189">
        <f>IF(P105=0,"",VLOOKUP(P105,'得点テーブル'!$B$6:$H$133,7,0))</f>
      </c>
      <c r="R105" s="62">
        <v>2</v>
      </c>
    </row>
    <row r="106" spans="1:18" s="62" customFormat="1" ht="13.5" customHeight="1">
      <c r="A106" s="186">
        <f t="shared" si="7"/>
        <v>99</v>
      </c>
      <c r="B106" s="186" t="str">
        <f t="shared" si="4"/>
        <v>T</v>
      </c>
      <c r="C106" s="476" t="s">
        <v>778</v>
      </c>
      <c r="D106" s="477" t="s">
        <v>549</v>
      </c>
      <c r="E106" s="186">
        <f t="shared" si="6"/>
        <v>6</v>
      </c>
      <c r="F106" s="59">
        <v>16</v>
      </c>
      <c r="G106" s="189">
        <f>IF(F106=0,"",VLOOKUP(F106,'得点テーブル'!$B$6:$H$133,2,0))</f>
        <v>6</v>
      </c>
      <c r="H106" s="298"/>
      <c r="I106" s="300">
        <f>IF(H106=0,"",VLOOKUP(H106,'得点テーブル'!$B$6:$H$133,2,0))</f>
      </c>
      <c r="J106" s="60"/>
      <c r="K106" s="189">
        <f>IF(J106=0,"",VLOOKUP(J106,'得点テーブル'!$B$6:$H$257,4,0))</f>
      </c>
      <c r="L106" s="59"/>
      <c r="M106" s="189">
        <f>IF(L106=0,"",VLOOKUP(L106,'得点テーブル'!$B$6:$H$133,5,0))</f>
      </c>
      <c r="N106" s="60"/>
      <c r="O106" s="189">
        <f>IF(N106=0,"",VLOOKUP(N106,'得点テーブル'!$B$6:$H$133,6,0))</f>
      </c>
      <c r="P106" s="59"/>
      <c r="Q106" s="189">
        <f>IF(P106=0,"",VLOOKUP(P106,'得点テーブル'!$B$6:$H$133,7,0))</f>
      </c>
      <c r="R106" s="62">
        <v>1</v>
      </c>
    </row>
    <row r="107" spans="1:18" s="62" customFormat="1" ht="13.5" customHeight="1">
      <c r="A107" s="186">
        <f t="shared" si="7"/>
        <v>99</v>
      </c>
      <c r="B107" s="186" t="str">
        <f t="shared" si="4"/>
        <v>T</v>
      </c>
      <c r="C107" s="481" t="s">
        <v>779</v>
      </c>
      <c r="D107" s="477" t="s">
        <v>244</v>
      </c>
      <c r="E107" s="186">
        <f t="shared" si="6"/>
        <v>6</v>
      </c>
      <c r="F107" s="59">
        <v>16</v>
      </c>
      <c r="G107" s="189">
        <f>IF(F107=0,"",VLOOKUP(F107,'得点テーブル'!$B$6:$H$133,2,0))</f>
        <v>6</v>
      </c>
      <c r="H107" s="298"/>
      <c r="I107" s="300">
        <f>IF(H107=0,"",VLOOKUP(H107,'得点テーブル'!$B$6:$H$133,2,0))</f>
      </c>
      <c r="J107" s="60"/>
      <c r="K107" s="189">
        <f>IF(J107=0,"",VLOOKUP(J107,'得点テーブル'!$B$6:$H$257,4,0))</f>
      </c>
      <c r="L107" s="59"/>
      <c r="M107" s="189">
        <f>IF(L107=0,"",VLOOKUP(L107,'得点テーブル'!$B$6:$H$133,5,0))</f>
      </c>
      <c r="N107" s="60"/>
      <c r="O107" s="189">
        <f>IF(N107=0,"",VLOOKUP(N107,'得点テーブル'!$B$6:$H$133,6,0))</f>
      </c>
      <c r="P107" s="59"/>
      <c r="Q107" s="189">
        <f>IF(P107=0,"",VLOOKUP(P107,'得点テーブル'!$B$6:$H$133,7,0))</f>
      </c>
      <c r="R107" s="62">
        <v>2</v>
      </c>
    </row>
    <row r="108" spans="1:18" s="62" customFormat="1" ht="13.5" customHeight="1">
      <c r="A108" s="186">
        <f t="shared" si="7"/>
        <v>99</v>
      </c>
      <c r="B108" s="186" t="str">
        <f t="shared" si="4"/>
        <v>T</v>
      </c>
      <c r="C108" s="496" t="s">
        <v>780</v>
      </c>
      <c r="D108" s="477" t="s">
        <v>89</v>
      </c>
      <c r="E108" s="186">
        <f t="shared" si="6"/>
        <v>6</v>
      </c>
      <c r="F108" s="73">
        <v>16</v>
      </c>
      <c r="G108" s="189">
        <f>IF(F108=0,"",VLOOKUP(F108,'得点テーブル'!$B$6:$H$133,2,0))</f>
        <v>6</v>
      </c>
      <c r="H108" s="298"/>
      <c r="I108" s="300">
        <f>IF(H108=0,"",VLOOKUP(H108,'得点テーブル'!$B$6:$H$133,2,0))</f>
      </c>
      <c r="J108" s="60"/>
      <c r="K108" s="189">
        <f>IF(J108=0,"",VLOOKUP(J108,'得点テーブル'!$B$6:$H$257,4,0))</f>
      </c>
      <c r="L108" s="59"/>
      <c r="M108" s="189">
        <f>IF(L108=0,"",VLOOKUP(L108,'得点テーブル'!$B$6:$H$133,5,0))</f>
      </c>
      <c r="N108" s="60"/>
      <c r="O108" s="189">
        <f>IF(N108=0,"",VLOOKUP(N108,'得点テーブル'!$B$6:$H$133,6,0))</f>
      </c>
      <c r="P108" s="59"/>
      <c r="Q108" s="189">
        <f>IF(P108=0,"",VLOOKUP(P108,'得点テーブル'!$B$6:$H$133,7,0))</f>
      </c>
      <c r="R108" s="62">
        <v>2</v>
      </c>
    </row>
    <row r="109" spans="1:18" s="62" customFormat="1" ht="13.5" customHeight="1">
      <c r="A109" s="186">
        <f t="shared" si="7"/>
        <v>99</v>
      </c>
      <c r="B109" s="186" t="str">
        <f t="shared" si="4"/>
        <v>T</v>
      </c>
      <c r="C109" s="481" t="s">
        <v>781</v>
      </c>
      <c r="D109" s="477" t="s">
        <v>244</v>
      </c>
      <c r="E109" s="186">
        <f t="shared" si="6"/>
        <v>6</v>
      </c>
      <c r="F109" s="59">
        <v>16</v>
      </c>
      <c r="G109" s="189">
        <f>IF(F109=0,"",VLOOKUP(F109,'得点テーブル'!$B$6:$H$133,2,0))</f>
        <v>6</v>
      </c>
      <c r="H109" s="298"/>
      <c r="I109" s="300">
        <f>IF(H109=0,"",VLOOKUP(H109,'得点テーブル'!$B$6:$H$133,2,0))</f>
      </c>
      <c r="J109" s="60"/>
      <c r="K109" s="189">
        <f>IF(J109=0,"",VLOOKUP(J109,'得点テーブル'!$B$6:$H$257,4,0))</f>
      </c>
      <c r="L109" s="41"/>
      <c r="M109" s="189">
        <f>IF(L109=0,"",VLOOKUP(L109,'得点テーブル'!$B$6:$H$133,5,0))</f>
      </c>
      <c r="N109" s="60"/>
      <c r="O109" s="189">
        <f>IF(N109=0,"",VLOOKUP(N109,'得点テーブル'!$B$6:$H$133,6,0))</f>
      </c>
      <c r="P109" s="59"/>
      <c r="Q109" s="189">
        <f>IF(P109=0,"",VLOOKUP(P109,'得点テーブル'!$B$6:$H$133,7,0))</f>
      </c>
      <c r="R109" s="62">
        <v>2</v>
      </c>
    </row>
    <row r="110" spans="1:18" s="62" customFormat="1" ht="13.5" customHeight="1">
      <c r="A110" s="186">
        <f t="shared" si="7"/>
        <v>99</v>
      </c>
      <c r="B110" s="186" t="str">
        <f t="shared" si="4"/>
        <v>T</v>
      </c>
      <c r="C110" s="481" t="s">
        <v>782</v>
      </c>
      <c r="D110" s="477" t="s">
        <v>244</v>
      </c>
      <c r="E110" s="186">
        <f t="shared" si="6"/>
        <v>6</v>
      </c>
      <c r="F110" s="59">
        <v>16</v>
      </c>
      <c r="G110" s="189">
        <f>IF(F110=0,"",VLOOKUP(F110,'得点テーブル'!$B$6:$H$133,2,0))</f>
        <v>6</v>
      </c>
      <c r="H110" s="298"/>
      <c r="I110" s="300">
        <f>IF(H110=0,"",VLOOKUP(H110,'得点テーブル'!$B$6:$H$133,2,0))</f>
      </c>
      <c r="J110" s="60"/>
      <c r="K110" s="189">
        <f>IF(J110=0,"",VLOOKUP(J110,'得点テーブル'!$B$6:$H$257,4,0))</f>
      </c>
      <c r="L110" s="41"/>
      <c r="M110" s="189">
        <f>IF(L110=0,"",VLOOKUP(L110,'得点テーブル'!$B$6:$H$133,5,0))</f>
      </c>
      <c r="N110" s="60"/>
      <c r="O110" s="189">
        <f>IF(N110=0,"",VLOOKUP(N110,'得点テーブル'!$B$6:$H$133,6,0))</f>
      </c>
      <c r="P110" s="59"/>
      <c r="Q110" s="189">
        <f>IF(P110=0,"",VLOOKUP(P110,'得点テーブル'!$B$6:$H$133,7,0))</f>
      </c>
      <c r="R110" s="62">
        <v>1</v>
      </c>
    </row>
    <row r="111" spans="1:18" s="62" customFormat="1" ht="13.5" customHeight="1">
      <c r="A111" s="186">
        <f t="shared" si="7"/>
        <v>99</v>
      </c>
      <c r="B111" s="186" t="str">
        <f t="shared" si="4"/>
        <v>T</v>
      </c>
      <c r="C111" s="481" t="s">
        <v>783</v>
      </c>
      <c r="D111" s="477" t="s">
        <v>479</v>
      </c>
      <c r="E111" s="186">
        <f t="shared" si="6"/>
        <v>6</v>
      </c>
      <c r="F111" s="59">
        <v>16</v>
      </c>
      <c r="G111" s="189">
        <f>IF(F111=0,"",VLOOKUP(F111,'得点テーブル'!$B$6:$H$133,2,0))</f>
        <v>6</v>
      </c>
      <c r="H111" s="298"/>
      <c r="I111" s="300">
        <f>IF(H111=0,"",VLOOKUP(H111,'得点テーブル'!$B$6:$H$133,2,0))</f>
      </c>
      <c r="J111" s="60"/>
      <c r="K111" s="189">
        <f>IF(J111=0,"",VLOOKUP(J111,'得点テーブル'!$B$6:$H$257,4,0))</f>
      </c>
      <c r="L111" s="41"/>
      <c r="M111" s="189"/>
      <c r="N111" s="60"/>
      <c r="O111" s="189"/>
      <c r="P111" s="59"/>
      <c r="Q111" s="189"/>
      <c r="R111" s="255"/>
    </row>
    <row r="112" spans="1:18" s="62" customFormat="1" ht="13.5" customHeight="1">
      <c r="A112" s="186">
        <f t="shared" si="7"/>
        <v>99</v>
      </c>
      <c r="B112" s="186" t="str">
        <f t="shared" si="4"/>
        <v>T</v>
      </c>
      <c r="C112" s="481" t="s">
        <v>784</v>
      </c>
      <c r="D112" s="477" t="s">
        <v>479</v>
      </c>
      <c r="E112" s="186">
        <f t="shared" si="6"/>
        <v>6</v>
      </c>
      <c r="F112" s="59">
        <v>16</v>
      </c>
      <c r="G112" s="189">
        <f>IF(F112=0,"",VLOOKUP(F112,'得点テーブル'!$B$6:$H$133,2,0))</f>
        <v>6</v>
      </c>
      <c r="H112" s="298"/>
      <c r="I112" s="300">
        <f>IF(H112=0,"",VLOOKUP(H112,'得点テーブル'!$B$6:$H$133,2,0))</f>
      </c>
      <c r="J112" s="60"/>
      <c r="K112" s="189">
        <f>IF(J112=0,"",VLOOKUP(J112,'得点テーブル'!$B$6:$H$257,4,0))</f>
      </c>
      <c r="L112" s="41"/>
      <c r="M112" s="189"/>
      <c r="N112" s="60"/>
      <c r="O112" s="189"/>
      <c r="P112" s="59"/>
      <c r="Q112" s="189"/>
      <c r="R112" s="255"/>
    </row>
    <row r="113" spans="1:18" s="62" customFormat="1" ht="13.5" customHeight="1">
      <c r="A113" s="186">
        <f t="shared" si="7"/>
        <v>99</v>
      </c>
      <c r="B113" s="186" t="str">
        <f t="shared" si="4"/>
        <v>T</v>
      </c>
      <c r="C113" s="481" t="s">
        <v>785</v>
      </c>
      <c r="D113" s="480" t="s">
        <v>244</v>
      </c>
      <c r="E113" s="186">
        <f t="shared" si="6"/>
        <v>6</v>
      </c>
      <c r="F113" s="59">
        <v>16</v>
      </c>
      <c r="G113" s="189">
        <f>IF(F113=0,"",VLOOKUP(F113,'得点テーブル'!$B$6:$H$133,2,0))</f>
        <v>6</v>
      </c>
      <c r="H113" s="298"/>
      <c r="I113" s="300">
        <f>IF(H113=0,"",VLOOKUP(H113,'得点テーブル'!$B$6:$H$133,2,0))</f>
      </c>
      <c r="J113" s="60"/>
      <c r="K113" s="189">
        <f>IF(J113=0,"",VLOOKUP(J113,'得点テーブル'!$B$6:$H$257,4,0))</f>
      </c>
      <c r="L113" s="41"/>
      <c r="M113" s="167" t="s">
        <v>534</v>
      </c>
      <c r="N113" s="60"/>
      <c r="O113" s="189">
        <f>IF(N113=0,"",VLOOKUP(N113,'得点テーブル'!$B$6:$H$133,6,0))</f>
      </c>
      <c r="P113" s="59"/>
      <c r="Q113" s="189">
        <f>IF(P113=0,"",VLOOKUP(P113,'得点テーブル'!$B$6:$H$133,7,0))</f>
      </c>
      <c r="R113" s="189" t="e">
        <f>IF(Q113=0,"",VLOOKUP(Q113,'得点テーブル'!$B$6:$H$133,7,0))</f>
        <v>#N/A</v>
      </c>
    </row>
    <row r="114" spans="1:18" s="62" customFormat="1" ht="13.5" customHeight="1">
      <c r="A114" s="186">
        <f t="shared" si="7"/>
        <v>99</v>
      </c>
      <c r="B114" s="186" t="str">
        <f t="shared" si="4"/>
        <v>T</v>
      </c>
      <c r="C114" s="481" t="s">
        <v>786</v>
      </c>
      <c r="D114" s="480" t="s">
        <v>733</v>
      </c>
      <c r="E114" s="186">
        <f t="shared" si="6"/>
        <v>6</v>
      </c>
      <c r="F114" s="59">
        <v>16</v>
      </c>
      <c r="G114" s="189">
        <f>IF(F114=0,"",VLOOKUP(F114,'得点テーブル'!$B$6:$H$133,2,0))</f>
        <v>6</v>
      </c>
      <c r="H114" s="298"/>
      <c r="I114" s="300">
        <f>IF(H114=0,"",VLOOKUP(H114,'得点テーブル'!$B$6:$H$133,2,0))</f>
      </c>
      <c r="J114" s="60"/>
      <c r="K114" s="189">
        <f>IF(J114=0,"",VLOOKUP(J114,'得点テーブル'!$B$6:$H$257,4,0))</f>
      </c>
      <c r="L114" s="41"/>
      <c r="M114" s="167"/>
      <c r="N114" s="60"/>
      <c r="O114" s="189"/>
      <c r="P114" s="59"/>
      <c r="Q114" s="189"/>
      <c r="R114" s="189">
        <f>IF(Q114=0,"",VLOOKUP(Q114,'得点テーブル'!$B$6:$H$133,7,0))</f>
      </c>
    </row>
    <row r="115" spans="1:18" s="62" customFormat="1" ht="13.5" customHeight="1">
      <c r="A115" s="186">
        <f t="shared" si="7"/>
        <v>99</v>
      </c>
      <c r="B115" s="186" t="str">
        <f t="shared" si="4"/>
        <v>T</v>
      </c>
      <c r="C115" s="481" t="s">
        <v>787</v>
      </c>
      <c r="D115" s="480" t="s">
        <v>16</v>
      </c>
      <c r="E115" s="186">
        <f t="shared" si="6"/>
        <v>6</v>
      </c>
      <c r="F115" s="59">
        <v>16</v>
      </c>
      <c r="G115" s="189">
        <f>IF(F115=0,"",VLOOKUP(F115,'得点テーブル'!$B$6:$H$133,2,0))</f>
        <v>6</v>
      </c>
      <c r="H115" s="298"/>
      <c r="I115" s="300">
        <f>IF(H115=0,"",VLOOKUP(H115,'得点テーブル'!$B$6:$H$133,2,0))</f>
      </c>
      <c r="J115" s="60"/>
      <c r="K115" s="189">
        <f>IF(J115=0,"",VLOOKUP(J115,'得点テーブル'!$B$6:$H$257,4,0))</f>
      </c>
      <c r="L115" s="41"/>
      <c r="M115" s="167"/>
      <c r="N115" s="60"/>
      <c r="O115" s="189"/>
      <c r="P115" s="59"/>
      <c r="Q115" s="189"/>
      <c r="R115" s="189">
        <f>IF(Q115=0,"",VLOOKUP(Q115,'得点テーブル'!$B$6:$H$133,7,0))</f>
      </c>
    </row>
    <row r="116" spans="1:18" s="62" customFormat="1" ht="13.5" customHeight="1">
      <c r="A116" s="186">
        <f t="shared" si="7"/>
        <v>99</v>
      </c>
      <c r="B116" s="186" t="str">
        <f t="shared" si="4"/>
        <v>T</v>
      </c>
      <c r="C116" s="481" t="s">
        <v>788</v>
      </c>
      <c r="D116" s="477" t="s">
        <v>789</v>
      </c>
      <c r="E116" s="186">
        <f t="shared" si="6"/>
        <v>6</v>
      </c>
      <c r="F116" s="59"/>
      <c r="G116" s="189">
        <f>IF(F116=0,"",VLOOKUP(F116,'得点テーブル'!$B$6:$H$133,2,0))</f>
      </c>
      <c r="H116" s="298">
        <v>16</v>
      </c>
      <c r="I116" s="300">
        <f>IF(H116=0,"",VLOOKUP(H116,'得点テーブル'!$B$6:$H$133,2,0))</f>
        <v>6</v>
      </c>
      <c r="J116" s="60"/>
      <c r="K116" s="189">
        <f>IF(J116=0,"",VLOOKUP(J116,'得点テーブル'!$B$6:$H$257,4,0))</f>
      </c>
      <c r="L116" s="41"/>
      <c r="M116" s="189">
        <f>IF(L116=0,"",VLOOKUP(L116,'得点テーブル'!$B$6:$H$133,5,0))</f>
      </c>
      <c r="N116" s="60"/>
      <c r="O116" s="189">
        <f>IF(N116=0,"",VLOOKUP(N116,'得点テーブル'!$B$6:$H$133,6,0))</f>
      </c>
      <c r="P116" s="59"/>
      <c r="Q116" s="189">
        <f>IF(P116=0,"",VLOOKUP(P116,'得点テーブル'!$B$6:$H$133,7,0))</f>
      </c>
      <c r="R116" s="189" t="e">
        <f>IF(Q116=0,"",VLOOKUP(Q116,'得点テーブル'!$B$6:$H$133,7,0))</f>
        <v>#N/A</v>
      </c>
    </row>
    <row r="117" spans="1:18" s="62" customFormat="1" ht="13.5" customHeight="1">
      <c r="A117" s="186">
        <f t="shared" si="7"/>
        <v>99</v>
      </c>
      <c r="B117" s="186" t="str">
        <f t="shared" si="4"/>
        <v>T</v>
      </c>
      <c r="C117" s="481" t="s">
        <v>790</v>
      </c>
      <c r="D117" s="477" t="s">
        <v>47</v>
      </c>
      <c r="E117" s="186">
        <f t="shared" si="6"/>
        <v>6</v>
      </c>
      <c r="F117" s="59"/>
      <c r="G117" s="189">
        <f>IF(F117=0,"",VLOOKUP(F117,'得点テーブル'!$B$6:$H$133,2,0))</f>
      </c>
      <c r="H117" s="298">
        <v>16</v>
      </c>
      <c r="I117" s="300">
        <f>IF(H117=0,"",VLOOKUP(H117,'得点テーブル'!$B$6:$H$133,2,0))</f>
        <v>6</v>
      </c>
      <c r="J117" s="60"/>
      <c r="K117" s="189">
        <f>IF(J117=0,"",VLOOKUP(J117,'得点テーブル'!$B$6:$H$257,4,0))</f>
      </c>
      <c r="L117" s="41"/>
      <c r="M117" s="189">
        <f>IF(L117=0,"",VLOOKUP(L117,'得点テーブル'!$B$6:$H$133,5,0))</f>
      </c>
      <c r="N117" s="60"/>
      <c r="O117" s="189">
        <f>IF(N117=0,"",VLOOKUP(N117,'得点テーブル'!$B$6:$H$133,6,0))</f>
      </c>
      <c r="P117" s="59"/>
      <c r="Q117" s="189">
        <f>IF(P117=0,"",VLOOKUP(P117,'得点テーブル'!$B$6:$H$133,7,0))</f>
      </c>
      <c r="R117" s="254"/>
    </row>
    <row r="118" spans="1:18" s="62" customFormat="1" ht="13.5" customHeight="1">
      <c r="A118" s="186">
        <f t="shared" si="7"/>
        <v>99</v>
      </c>
      <c r="B118" s="186" t="str">
        <f t="shared" si="4"/>
        <v>T</v>
      </c>
      <c r="C118" s="481" t="s">
        <v>791</v>
      </c>
      <c r="D118" s="432" t="s">
        <v>792</v>
      </c>
      <c r="E118" s="186">
        <f t="shared" si="6"/>
        <v>6</v>
      </c>
      <c r="F118" s="59"/>
      <c r="G118" s="189">
        <f>IF(F118=0,"",VLOOKUP(F118,'得点テーブル'!$B$6:$H$133,2,0))</f>
      </c>
      <c r="H118" s="298">
        <v>16</v>
      </c>
      <c r="I118" s="300">
        <f>IF(H118=0,"",VLOOKUP(H118,'得点テーブル'!$B$6:$H$133,2,0))</f>
        <v>6</v>
      </c>
      <c r="J118" s="60"/>
      <c r="K118" s="189">
        <f>IF(J118=0,"",VLOOKUP(J118,'得点テーブル'!$B$6:$H$257,4,0))</f>
      </c>
      <c r="L118" s="41"/>
      <c r="M118" s="189">
        <f>IF(L118=0,"",VLOOKUP(L118,'得点テーブル'!$B$6:$H$133,5,0))</f>
      </c>
      <c r="N118" s="60"/>
      <c r="O118" s="189">
        <f>IF(N118=0,"",VLOOKUP(N118,'得点テーブル'!$B$6:$H$133,6,0))</f>
      </c>
      <c r="P118" s="59"/>
      <c r="Q118" s="189">
        <f>IF(P118=0,"",VLOOKUP(P118,'得点テーブル'!$B$6:$H$133,7,0))</f>
      </c>
      <c r="R118" s="254"/>
    </row>
    <row r="119" spans="1:18" s="62" customFormat="1" ht="13.5" customHeight="1">
      <c r="A119" s="186">
        <f t="shared" si="7"/>
        <v>99</v>
      </c>
      <c r="B119" s="186" t="str">
        <f t="shared" si="4"/>
        <v>T</v>
      </c>
      <c r="C119" s="481" t="s">
        <v>662</v>
      </c>
      <c r="D119" s="477" t="s">
        <v>544</v>
      </c>
      <c r="E119" s="186">
        <f t="shared" si="6"/>
        <v>6</v>
      </c>
      <c r="F119" s="59"/>
      <c r="G119" s="189">
        <f>IF(F119=0,"",VLOOKUP(F119,'得点テーブル'!$B$6:$H$133,2,0))</f>
      </c>
      <c r="H119" s="298">
        <v>16</v>
      </c>
      <c r="I119" s="300">
        <f>IF(H119=0,"",VLOOKUP(H119,'得点テーブル'!$B$6:$H$133,2,0))</f>
        <v>6</v>
      </c>
      <c r="J119" s="60"/>
      <c r="K119" s="189">
        <f>IF(J119=0,"",VLOOKUP(J119,'得点テーブル'!$B$6:$H$257,4,0))</f>
      </c>
      <c r="L119" s="41"/>
      <c r="M119" s="189">
        <f>IF(L119=0,"",VLOOKUP(L119,'得点テーブル'!$B$6:$H$133,5,0))</f>
      </c>
      <c r="N119" s="60"/>
      <c r="O119" s="189">
        <f>IF(N119=0,"",VLOOKUP(N119,'得点テーブル'!$B$6:$H$133,6,0))</f>
      </c>
      <c r="P119" s="59"/>
      <c r="Q119" s="189">
        <f>IF(P119=0,"",VLOOKUP(P119,'得点テーブル'!$B$6:$H$133,7,0))</f>
      </c>
      <c r="R119" s="254"/>
    </row>
    <row r="120" spans="1:18" s="62" customFormat="1" ht="13.5" customHeight="1">
      <c r="A120" s="186">
        <f t="shared" si="7"/>
        <v>99</v>
      </c>
      <c r="B120" s="186" t="str">
        <f t="shared" si="4"/>
        <v>T</v>
      </c>
      <c r="C120" s="481" t="s">
        <v>793</v>
      </c>
      <c r="D120" s="477" t="s">
        <v>680</v>
      </c>
      <c r="E120" s="186">
        <f t="shared" si="6"/>
        <v>6</v>
      </c>
      <c r="F120" s="59"/>
      <c r="G120" s="189">
        <f>IF(F120=0,"",VLOOKUP(F120,'得点テーブル'!$B$6:$H$133,2,0))</f>
      </c>
      <c r="H120" s="298">
        <v>16</v>
      </c>
      <c r="I120" s="300">
        <f>IF(H120=0,"",VLOOKUP(H120,'得点テーブル'!$B$6:$H$133,2,0))</f>
        <v>6</v>
      </c>
      <c r="J120" s="60"/>
      <c r="K120" s="189">
        <f>IF(J120=0,"",VLOOKUP(J120,'得点テーブル'!$B$6:$H$257,4,0))</f>
      </c>
      <c r="L120" s="41"/>
      <c r="M120" s="189">
        <f>IF(L120=0,"",VLOOKUP(L120,'得点テーブル'!$B$6:$H$133,5,0))</f>
      </c>
      <c r="N120" s="60"/>
      <c r="O120" s="189">
        <f>IF(N120=0,"",VLOOKUP(N120,'得点テーブル'!$B$6:$H$133,6,0))</f>
      </c>
      <c r="P120" s="59"/>
      <c r="Q120" s="189">
        <f>IF(P120=0,"",VLOOKUP(P120,'得点テーブル'!$B$6:$H$133,7,0))</f>
      </c>
      <c r="R120" s="254"/>
    </row>
    <row r="121" spans="1:18" s="62" customFormat="1" ht="13.5" customHeight="1">
      <c r="A121" s="186">
        <f t="shared" si="7"/>
        <v>99</v>
      </c>
      <c r="B121" s="186" t="str">
        <f t="shared" si="4"/>
        <v>T</v>
      </c>
      <c r="C121" s="481" t="s">
        <v>794</v>
      </c>
      <c r="D121" s="477" t="s">
        <v>34</v>
      </c>
      <c r="E121" s="186">
        <f t="shared" si="6"/>
        <v>6</v>
      </c>
      <c r="F121" s="59"/>
      <c r="G121" s="189"/>
      <c r="H121" s="298">
        <v>16</v>
      </c>
      <c r="I121" s="300">
        <f>IF(H121=0,"",VLOOKUP(H121,'得点テーブル'!$B$6:$H$133,2,0))</f>
        <v>6</v>
      </c>
      <c r="J121" s="60"/>
      <c r="K121" s="189"/>
      <c r="L121" s="41"/>
      <c r="M121" s="189">
        <f>IF(L121=0,"",VLOOKUP(L121,'得点テーブル'!$B$6:$H$133,5,0))</f>
      </c>
      <c r="N121" s="60"/>
      <c r="O121" s="189"/>
      <c r="P121" s="59"/>
      <c r="Q121" s="189"/>
      <c r="R121" s="254"/>
    </row>
    <row r="122" spans="1:18" s="62" customFormat="1" ht="13.5" customHeight="1">
      <c r="A122" s="186">
        <f t="shared" si="7"/>
        <v>117</v>
      </c>
      <c r="B122" s="186">
        <f t="shared" si="4"/>
      </c>
      <c r="C122" s="481" t="s">
        <v>795</v>
      </c>
      <c r="D122" s="477" t="s">
        <v>544</v>
      </c>
      <c r="E122" s="186">
        <f t="shared" si="6"/>
        <v>4</v>
      </c>
      <c r="F122" s="59"/>
      <c r="G122" s="189">
        <f>IF(F122=0,"",VLOOKUP(F122,'得点テーブル'!$B$6:$H$133,2,0))</f>
      </c>
      <c r="H122" s="298"/>
      <c r="I122" s="300">
        <f>IF(H122=0,"",VLOOKUP(H122,'得点テーブル'!$B$6:$H$133,2,0))</f>
      </c>
      <c r="J122" s="60" t="s">
        <v>494</v>
      </c>
      <c r="K122" s="189">
        <f>IF(J122=0,"",VLOOKUP(J122,'得点テーブル'!$B$6:$H$257,4,0))</f>
        <v>4</v>
      </c>
      <c r="L122" s="41"/>
      <c r="M122" s="189">
        <f>IF(L122=0,"",VLOOKUP(L122,'得点テーブル'!$B$6:$H$133,5,0))</f>
      </c>
      <c r="N122" s="60"/>
      <c r="O122" s="189">
        <f>IF(N122=0,"",VLOOKUP(N122,'得点テーブル'!$B$6:$H$133,6,0))</f>
      </c>
      <c r="P122" s="59"/>
      <c r="Q122" s="189">
        <f>IF(P122=0,"",VLOOKUP(P122,'得点テーブル'!$B$6:$H$133,7,0))</f>
      </c>
      <c r="R122" s="254"/>
    </row>
    <row r="123" spans="1:18" s="62" customFormat="1" ht="13.5" customHeight="1">
      <c r="A123" s="186">
        <f t="shared" si="7"/>
        <v>117</v>
      </c>
      <c r="B123" s="186" t="str">
        <f t="shared" si="4"/>
        <v>T</v>
      </c>
      <c r="C123" s="481" t="s">
        <v>698</v>
      </c>
      <c r="D123" s="480" t="s">
        <v>34</v>
      </c>
      <c r="E123" s="186">
        <f t="shared" si="6"/>
        <v>4</v>
      </c>
      <c r="F123" s="59"/>
      <c r="G123" s="189">
        <f>IF(F123=0,"",VLOOKUP(F123,'得点テーブル'!$B$6:$H$133,2,0))</f>
      </c>
      <c r="H123" s="298"/>
      <c r="I123" s="300">
        <f>IF(H123=0,"",VLOOKUP(H123,'得点テーブル'!$B$6:$H$133,2,0))</f>
      </c>
      <c r="J123" s="60" t="s">
        <v>494</v>
      </c>
      <c r="K123" s="189">
        <f>IF(J123=0,"",VLOOKUP(J123,'得点テーブル'!$B$6:$H$257,4,0))</f>
        <v>4</v>
      </c>
      <c r="L123" s="41"/>
      <c r="M123" s="189">
        <f>IF(L123=0,"",VLOOKUP(L123,'得点テーブル'!$B$6:$H$133,5,0))</f>
      </c>
      <c r="N123" s="60"/>
      <c r="O123" s="189"/>
      <c r="P123" s="59"/>
      <c r="Q123" s="189"/>
      <c r="R123" s="254"/>
    </row>
    <row r="124" spans="1:18" s="62" customFormat="1" ht="13.5" customHeight="1">
      <c r="A124" s="186">
        <f t="shared" si="7"/>
        <v>119</v>
      </c>
      <c r="B124" s="186">
        <f t="shared" si="4"/>
      </c>
      <c r="C124" s="481" t="s">
        <v>796</v>
      </c>
      <c r="D124" s="477" t="s">
        <v>544</v>
      </c>
      <c r="E124" s="186">
        <f t="shared" si="6"/>
        <v>1</v>
      </c>
      <c r="F124" s="59"/>
      <c r="G124" s="189">
        <f>IF(F124=0,"",VLOOKUP(F124,'得点テーブル'!$B$6:$H$133,2,0))</f>
      </c>
      <c r="H124" s="298"/>
      <c r="I124" s="300">
        <f>IF(H124=0,"",VLOOKUP(H124,'得点テーブル'!$B$6:$H$133,2,0))</f>
      </c>
      <c r="J124" s="60" t="s">
        <v>384</v>
      </c>
      <c r="K124" s="189">
        <f>IF(J124=0,"",VLOOKUP(J124,'得点テーブル'!$B$6:$H$257,4,0))</f>
        <v>1</v>
      </c>
      <c r="L124" s="41"/>
      <c r="M124" s="189">
        <f>IF(L124=0,"",VLOOKUP(L124,'得点テーブル'!$B$6:$H$133,5,0))</f>
      </c>
      <c r="N124" s="60"/>
      <c r="O124" s="189">
        <f>IF(N124=0,"",VLOOKUP(N124,'得点テーブル'!$B$6:$H$133,6,0))</f>
      </c>
      <c r="P124" s="59"/>
      <c r="Q124" s="189">
        <f>IF(P124=0,"",VLOOKUP(P124,'得点テーブル'!$B$6:$H$133,7,0))</f>
      </c>
      <c r="R124" s="254"/>
    </row>
    <row r="125" spans="1:18" s="62" customFormat="1" ht="13.5" customHeight="1">
      <c r="A125" s="186">
        <f t="shared" si="7"/>
        <v>119</v>
      </c>
      <c r="B125" s="186" t="str">
        <f t="shared" si="4"/>
        <v>T</v>
      </c>
      <c r="C125" s="481" t="s">
        <v>797</v>
      </c>
      <c r="D125" s="477" t="s">
        <v>288</v>
      </c>
      <c r="E125" s="186">
        <f t="shared" si="6"/>
        <v>1</v>
      </c>
      <c r="F125" s="59"/>
      <c r="G125" s="189">
        <f>IF(F125=0,"",VLOOKUP(F125,'得点テーブル'!$B$6:$H$133,2,0))</f>
      </c>
      <c r="H125" s="298"/>
      <c r="I125" s="300">
        <f>IF(H125=0,"",VLOOKUP(H125,'得点テーブル'!$B$6:$H$133,2,0))</f>
      </c>
      <c r="J125" s="60" t="s">
        <v>384</v>
      </c>
      <c r="K125" s="189">
        <f>IF(J125=0,"",VLOOKUP(J125,'得点テーブル'!$B$6:$H$257,4,0))</f>
        <v>1</v>
      </c>
      <c r="L125" s="41"/>
      <c r="M125" s="189">
        <f>IF(L125=0,"",VLOOKUP(L125,'得点テーブル'!$B$6:$H$133,5,0))</f>
      </c>
      <c r="N125" s="60"/>
      <c r="O125" s="189">
        <f>IF(N125=0,"",VLOOKUP(N125,'得点テーブル'!$B$6:$H$133,6,0))</f>
      </c>
      <c r="P125" s="59"/>
      <c r="Q125" s="189">
        <f>IF(P125=0,"",VLOOKUP(P125,'得点テーブル'!$B$6:$H$133,7,0))</f>
      </c>
      <c r="R125" s="254"/>
    </row>
    <row r="126" spans="1:18" s="62" customFormat="1" ht="13.5" customHeight="1">
      <c r="A126" s="186">
        <f t="shared" si="7"/>
        <v>119</v>
      </c>
      <c r="B126" s="186" t="str">
        <f t="shared" si="4"/>
        <v>T</v>
      </c>
      <c r="C126" s="481" t="s">
        <v>798</v>
      </c>
      <c r="D126" s="477" t="s">
        <v>89</v>
      </c>
      <c r="E126" s="186">
        <f t="shared" si="6"/>
        <v>1</v>
      </c>
      <c r="F126" s="59"/>
      <c r="G126" s="189">
        <f>IF(F126=0,"",VLOOKUP(F126,'得点テーブル'!$B$6:$H$133,2,0))</f>
      </c>
      <c r="H126" s="298"/>
      <c r="I126" s="300">
        <f>IF(H126=0,"",VLOOKUP(H126,'得点テーブル'!$B$6:$H$133,2,0))</f>
      </c>
      <c r="J126" s="60" t="s">
        <v>384</v>
      </c>
      <c r="K126" s="189">
        <f>IF(J126=0,"",VLOOKUP(J126,'得点テーブル'!$B$6:$H$257,4,0))</f>
        <v>1</v>
      </c>
      <c r="L126" s="41"/>
      <c r="M126" s="189">
        <f>IF(L126=0,"",VLOOKUP(L126,'得点テーブル'!$B$6:$H$133,5,0))</f>
      </c>
      <c r="N126" s="60"/>
      <c r="O126" s="189">
        <f>IF(N126=0,"",VLOOKUP(N126,'得点テーブル'!$B$6:$H$133,6,0))</f>
      </c>
      <c r="P126" s="59"/>
      <c r="Q126" s="189">
        <f>IF(P126=0,"",VLOOKUP(P126,'得点テーブル'!$B$6:$H$133,7,0))</f>
      </c>
      <c r="R126" s="254"/>
    </row>
    <row r="127" spans="1:18" s="62" customFormat="1" ht="13.5" customHeight="1">
      <c r="A127" s="186">
        <f t="shared" si="7"/>
        <v>119</v>
      </c>
      <c r="B127" s="186" t="str">
        <f t="shared" si="4"/>
        <v>T</v>
      </c>
      <c r="C127" s="496" t="s">
        <v>799</v>
      </c>
      <c r="D127" s="490" t="s">
        <v>89</v>
      </c>
      <c r="E127" s="186">
        <f t="shared" si="6"/>
        <v>1</v>
      </c>
      <c r="F127" s="73"/>
      <c r="G127" s="189">
        <f>IF(F127=0,"",VLOOKUP(F127,'得点テーブル'!$B$6:$H$133,2,0))</f>
      </c>
      <c r="H127" s="298"/>
      <c r="I127" s="300">
        <f>IF(H127=0,"",VLOOKUP(H127,'得点テーブル'!$B$6:$H$133,2,0))</f>
      </c>
      <c r="J127" s="60" t="s">
        <v>384</v>
      </c>
      <c r="K127" s="189">
        <f>IF(J127=0,"",VLOOKUP(J127,'得点テーブル'!$B$6:$H$257,4,0))</f>
        <v>1</v>
      </c>
      <c r="L127" s="41"/>
      <c r="M127" s="189">
        <f>IF(L127=0,"",VLOOKUP(L127,'得点テーブル'!$B$6:$H$133,5,0))</f>
      </c>
      <c r="N127" s="60"/>
      <c r="O127" s="189">
        <f>IF(N127=0,"",VLOOKUP(N127,'得点テーブル'!$B$6:$H$133,6,0))</f>
      </c>
      <c r="P127" s="59"/>
      <c r="Q127" s="189">
        <f>IF(P127=0,"",VLOOKUP(P127,'得点テーブル'!$B$6:$H$133,7,0))</f>
      </c>
      <c r="R127" s="254"/>
    </row>
    <row r="128" spans="1:18" s="62" customFormat="1" ht="13.5" customHeight="1">
      <c r="A128" s="186">
        <f t="shared" si="7"/>
        <v>119</v>
      </c>
      <c r="B128" s="186" t="str">
        <f t="shared" si="4"/>
        <v>T</v>
      </c>
      <c r="C128" s="481" t="s">
        <v>800</v>
      </c>
      <c r="D128" s="477" t="s">
        <v>31</v>
      </c>
      <c r="E128" s="186">
        <f t="shared" si="6"/>
        <v>1</v>
      </c>
      <c r="F128" s="59"/>
      <c r="G128" s="189">
        <f>IF(F128=0,"",VLOOKUP(F128,'得点テーブル'!$B$6:$H$133,2,0))</f>
      </c>
      <c r="H128" s="298"/>
      <c r="I128" s="300">
        <f>IF(H128=0,"",VLOOKUP(H128,'得点テーブル'!$B$6:$H$133,2,0))</f>
      </c>
      <c r="J128" s="60" t="s">
        <v>384</v>
      </c>
      <c r="K128" s="189">
        <f>IF(J128=0,"",VLOOKUP(J128,'得点テーブル'!$B$6:$H$257,4,0))</f>
        <v>1</v>
      </c>
      <c r="L128" s="41"/>
      <c r="M128" s="189">
        <f>IF(L128=0,"",VLOOKUP(L128,'得点テーブル'!$B$6:$H$133,5,0))</f>
      </c>
      <c r="N128" s="60"/>
      <c r="O128" s="189">
        <f>IF(N128=0,"",VLOOKUP(N128,'得点テーブル'!$B$6:$H$133,6,0))</f>
      </c>
      <c r="P128" s="59"/>
      <c r="Q128" s="189">
        <f>IF(P128=0,"",VLOOKUP(P128,'得点テーブル'!$B$6:$H$133,7,0))</f>
      </c>
      <c r="R128" s="254"/>
    </row>
    <row r="129" spans="1:18" s="62" customFormat="1" ht="13.5" customHeight="1">
      <c r="A129" s="186">
        <f t="shared" si="7"/>
      </c>
      <c r="B129" s="186">
        <f t="shared" si="4"/>
      </c>
      <c r="C129" s="481"/>
      <c r="D129" s="477"/>
      <c r="E129" s="186">
        <f t="shared" si="6"/>
        <v>0</v>
      </c>
      <c r="F129" s="59"/>
      <c r="G129" s="189">
        <f>IF(F129=0,"",VLOOKUP(F129,'得点テーブル'!$B$6:$H$133,2,0))</f>
      </c>
      <c r="H129" s="298"/>
      <c r="I129" s="300">
        <f>IF(H129=0,"",VLOOKUP(H129,'得点テーブル'!$B$6:$H$133,2,0))</f>
      </c>
      <c r="J129" s="60"/>
      <c r="K129" s="189">
        <f>IF(J129=0,"",VLOOKUP(J129,'得点テーブル'!$B$6:$H$257,4,0))</f>
      </c>
      <c r="L129" s="41"/>
      <c r="M129" s="189">
        <f>IF(L129=0,"",VLOOKUP(L129,'得点テーブル'!$B$6:$H$133,5,0))</f>
      </c>
      <c r="N129" s="60"/>
      <c r="O129" s="189">
        <f>IF(N129=0,"",VLOOKUP(N129,'得点テーブル'!$B$6:$H$133,6,0))</f>
      </c>
      <c r="P129" s="59"/>
      <c r="Q129" s="189">
        <f>IF(P129=0,"",VLOOKUP(P129,'得点テーブル'!$B$6:$H$133,7,0))</f>
      </c>
      <c r="R129" s="254"/>
    </row>
    <row r="130" spans="1:18" s="62" customFormat="1" ht="6.75" customHeight="1">
      <c r="A130" s="352">
        <f t="shared" si="7"/>
      </c>
      <c r="B130" s="352">
        <f t="shared" si="4"/>
      </c>
      <c r="C130" s="497"/>
      <c r="D130" s="498"/>
      <c r="E130" s="352">
        <f t="shared" si="6"/>
        <v>0</v>
      </c>
      <c r="F130" s="350"/>
      <c r="G130" s="360">
        <f>IF(F130=0,"",VLOOKUP(F130,'得点テーブル'!$B$6:$H$133,2,0))</f>
      </c>
      <c r="H130" s="361"/>
      <c r="I130" s="362">
        <f>IF(H130=0,"",VLOOKUP(H130,'得点テーブル'!$B$6:$H$133,2,0))</f>
      </c>
      <c r="J130" s="347"/>
      <c r="K130" s="360">
        <f>IF(J130=0,"",VLOOKUP(J130,'得点テーブル'!$B$6:$H$257,4,0))</f>
      </c>
      <c r="L130" s="349"/>
      <c r="M130" s="360">
        <f>IF(L130=0,"",VLOOKUP(L130,'得点テーブル'!$B$6:$H$133,5,0))</f>
      </c>
      <c r="N130" s="347"/>
      <c r="O130" s="360">
        <f>IF(N130=0,"",VLOOKUP(N130,'得点テーブル'!$B$6:$H$133,6,0))</f>
      </c>
      <c r="P130" s="350"/>
      <c r="Q130" s="360">
        <f>IF(P130=0,"",VLOOKUP(P130,'得点テーブル'!$B$6:$H$133,7,0))</f>
      </c>
      <c r="R130" s="254"/>
    </row>
  </sheetData>
  <mergeCells count="9">
    <mergeCell ref="N3:O3"/>
    <mergeCell ref="P3:Q3"/>
    <mergeCell ref="A3:B4"/>
    <mergeCell ref="C3:C4"/>
    <mergeCell ref="D3:D4"/>
    <mergeCell ref="F3:G3"/>
    <mergeCell ref="H3:I3"/>
    <mergeCell ref="J3:K3"/>
    <mergeCell ref="L3:M3"/>
  </mergeCells>
  <printOptions/>
  <pageMargins left="0.7874015748031497" right="0.2" top="0.7086614173228347" bottom="0.6692913385826772" header="0.5118110236220472" footer="0.5118110236220472"/>
  <pageSetup blackAndWhite="1" fitToHeight="2"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9.00390625" defaultRowHeight="13.5"/>
  <cols>
    <col min="1" max="1" width="3.625" style="62" customWidth="1"/>
    <col min="2" max="2" width="1.625" style="62" customWidth="1"/>
    <col min="3" max="3" width="11.625" style="62" customWidth="1"/>
    <col min="4" max="4" width="12.625" style="51" customWidth="1"/>
    <col min="5" max="6" width="5.625" style="62" customWidth="1"/>
    <col min="7" max="7" width="7.75390625" style="62" customWidth="1"/>
    <col min="8" max="15" width="5.625" style="62" customWidth="1"/>
    <col min="16" max="16" width="9.00390625" style="37" hidden="1" customWidth="1"/>
    <col min="17" max="17" width="2.375" style="37" customWidth="1"/>
    <col min="18" max="16384" width="9.00390625" style="37" customWidth="1"/>
  </cols>
  <sheetData>
    <row r="1" spans="1:15" s="36" customFormat="1" ht="19.5" customHeight="1">
      <c r="A1" s="51" t="s">
        <v>0</v>
      </c>
      <c r="B1" s="51"/>
      <c r="C1" s="51"/>
      <c r="D1" s="51"/>
      <c r="E1" s="51"/>
      <c r="F1" s="51" t="s">
        <v>801</v>
      </c>
      <c r="G1" s="51"/>
      <c r="H1" s="51"/>
      <c r="I1" s="51"/>
      <c r="J1" s="51"/>
      <c r="K1" s="101" t="s">
        <v>854</v>
      </c>
      <c r="L1" s="101"/>
      <c r="M1" s="101"/>
      <c r="N1" s="101"/>
      <c r="O1" s="51"/>
    </row>
    <row r="2" spans="1:15" s="36" customFormat="1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307" customFormat="1" ht="13.5" customHeight="1">
      <c r="A3" s="517" t="s">
        <v>2</v>
      </c>
      <c r="B3" s="518"/>
      <c r="C3" s="521" t="s">
        <v>3</v>
      </c>
      <c r="D3" s="539" t="s">
        <v>4</v>
      </c>
      <c r="E3" s="305" t="s">
        <v>5</v>
      </c>
      <c r="F3" s="525" t="s">
        <v>260</v>
      </c>
      <c r="G3" s="526"/>
      <c r="H3" s="525" t="s">
        <v>369</v>
      </c>
      <c r="I3" s="526"/>
      <c r="J3" s="531" t="s">
        <v>9</v>
      </c>
      <c r="K3" s="532"/>
      <c r="L3" s="531" t="s">
        <v>10</v>
      </c>
      <c r="M3" s="532"/>
      <c r="N3" s="531" t="s">
        <v>11</v>
      </c>
      <c r="O3" s="532"/>
    </row>
    <row r="4" spans="1:15" s="38" customFormat="1" ht="13.5" customHeight="1">
      <c r="A4" s="519"/>
      <c r="B4" s="520"/>
      <c r="C4" s="522"/>
      <c r="D4" s="540"/>
      <c r="E4" s="143" t="s">
        <v>12</v>
      </c>
      <c r="F4" s="55" t="s">
        <v>13</v>
      </c>
      <c r="G4" s="56" t="s">
        <v>5</v>
      </c>
      <c r="H4" s="55" t="s">
        <v>13</v>
      </c>
      <c r="I4" s="56" t="s">
        <v>5</v>
      </c>
      <c r="J4" s="55" t="s">
        <v>13</v>
      </c>
      <c r="K4" s="56" t="s">
        <v>5</v>
      </c>
      <c r="L4" s="55" t="s">
        <v>13</v>
      </c>
      <c r="M4" s="56" t="s">
        <v>5</v>
      </c>
      <c r="N4" s="55" t="s">
        <v>13</v>
      </c>
      <c r="O4" s="56" t="s">
        <v>5</v>
      </c>
    </row>
    <row r="5" spans="1:15" ht="6.75" customHeight="1">
      <c r="A5" s="363"/>
      <c r="B5" s="364"/>
      <c r="C5" s="365"/>
      <c r="D5" s="413"/>
      <c r="E5" s="366"/>
      <c r="F5" s="350"/>
      <c r="G5" s="345"/>
      <c r="H5" s="347"/>
      <c r="I5" s="367"/>
      <c r="J5" s="350"/>
      <c r="K5" s="345"/>
      <c r="L5" s="347"/>
      <c r="M5" s="367"/>
      <c r="N5" s="350"/>
      <c r="O5" s="345"/>
    </row>
    <row r="6" spans="1:16" ht="18" customHeight="1">
      <c r="A6" s="79">
        <f aca="true" t="shared" si="0" ref="A6:A47">IF(E6=0,"",RANK(E6,$E$4:$E$48))</f>
        <v>1</v>
      </c>
      <c r="B6" s="79">
        <f aca="true" t="shared" si="1" ref="B6:B47">IF(E6=0,"",IF(A6=A5,"T",""))</f>
      </c>
      <c r="C6" s="50" t="s">
        <v>679</v>
      </c>
      <c r="D6" s="174" t="s">
        <v>680</v>
      </c>
      <c r="E6" s="79">
        <f aca="true" t="shared" si="2" ref="E6:E47">IF(F6="",0,G6)+IF(H6="",0,I6)+IF(J6="",0,K6)+IF(L6="",0,M6)+IF(N6="",0,O6)</f>
        <v>590</v>
      </c>
      <c r="F6" s="59">
        <v>2</v>
      </c>
      <c r="G6" s="200">
        <f>IF(F6=0,"",VLOOKUP(F6,'得点テーブル'!$B$6:$H$133,3,0))</f>
        <v>100</v>
      </c>
      <c r="H6" s="60">
        <v>1</v>
      </c>
      <c r="I6" s="61">
        <f>IF(H6=0,"",VLOOKUP(H6,'得点テーブル'!$B$6:$H$133,4,0))</f>
        <v>150</v>
      </c>
      <c r="J6" s="59">
        <v>2</v>
      </c>
      <c r="K6" s="76">
        <f>IF(J6=0,"",VLOOKUP(J6,'得点テーブル'!$B$6:$H$133,5,0))</f>
        <v>150</v>
      </c>
      <c r="L6" s="60">
        <v>2</v>
      </c>
      <c r="M6" s="76">
        <f>IF(L6=0,"",VLOOKUP(L6,'得点テーブル'!$B$6:$H$133,6,0))</f>
        <v>100</v>
      </c>
      <c r="N6" s="59">
        <v>4</v>
      </c>
      <c r="O6" s="76">
        <f>IF(N6=0,"",VLOOKUP(N6,'得点テーブル'!$B$6:$H$133,7,0))</f>
        <v>90</v>
      </c>
      <c r="P6" s="62">
        <v>120</v>
      </c>
    </row>
    <row r="7" spans="1:16" ht="18" customHeight="1">
      <c r="A7" s="79">
        <f t="shared" si="0"/>
        <v>2</v>
      </c>
      <c r="B7" s="79">
        <f t="shared" si="1"/>
      </c>
      <c r="C7" s="50" t="s">
        <v>802</v>
      </c>
      <c r="D7" s="414" t="s">
        <v>85</v>
      </c>
      <c r="E7" s="79">
        <f t="shared" si="2"/>
        <v>530</v>
      </c>
      <c r="F7" s="59">
        <v>1</v>
      </c>
      <c r="G7" s="200">
        <f>IF(F7=0,"",VLOOKUP(F7,'得点テーブル'!$B$6:$H$133,3,0))</f>
        <v>150</v>
      </c>
      <c r="H7" s="60"/>
      <c r="I7" s="61">
        <f>IF(H7=0,"",VLOOKUP(H7,'得点テーブル'!$B$6:$H$133,4,0))</f>
      </c>
      <c r="J7" s="59">
        <v>1</v>
      </c>
      <c r="K7" s="76">
        <f>IF(J7=0,"",VLOOKUP(J7,'得点テーブル'!$B$6:$H$133,5,0))</f>
        <v>200</v>
      </c>
      <c r="L7" s="60"/>
      <c r="M7" s="76">
        <f>IF(L7=0,"",VLOOKUP(L7,'得点テーブル'!$B$6:$H$133,6,0))</f>
      </c>
      <c r="N7" s="59">
        <v>1</v>
      </c>
      <c r="O7" s="76">
        <f>IF(N7=0,"",VLOOKUP(N7,'得点テーブル'!$B$6:$H$133,7,0))</f>
        <v>180</v>
      </c>
      <c r="P7" s="62">
        <v>146.66666666666666</v>
      </c>
    </row>
    <row r="8" spans="1:16" ht="18" customHeight="1">
      <c r="A8" s="79">
        <f t="shared" si="0"/>
        <v>2</v>
      </c>
      <c r="B8" s="79" t="str">
        <f t="shared" si="1"/>
        <v>T</v>
      </c>
      <c r="C8" s="50" t="s">
        <v>723</v>
      </c>
      <c r="D8" s="295" t="s">
        <v>288</v>
      </c>
      <c r="E8" s="79">
        <f t="shared" si="2"/>
        <v>530</v>
      </c>
      <c r="F8" s="59">
        <v>1</v>
      </c>
      <c r="G8" s="200">
        <f>IF(F8=0,"",VLOOKUP(F8,'得点テーブル'!$B$6:$H$133,3,0))</f>
        <v>150</v>
      </c>
      <c r="H8" s="60"/>
      <c r="I8" s="61">
        <f>IF(H8=0,"",VLOOKUP(H8,'得点テーブル'!$B$6:$H$133,4,0))</f>
      </c>
      <c r="J8" s="59">
        <v>1</v>
      </c>
      <c r="K8" s="76">
        <f>IF(J8=0,"",VLOOKUP(J8,'得点テーブル'!$B$6:$H$133,5,0))</f>
        <v>200</v>
      </c>
      <c r="L8" s="60"/>
      <c r="M8" s="76">
        <f>IF(L8=0,"",VLOOKUP(L8,'得点テーブル'!$B$6:$H$133,6,0))</f>
      </c>
      <c r="N8" s="59">
        <v>1</v>
      </c>
      <c r="O8" s="76">
        <f>IF(N8=0,"",VLOOKUP(N8,'得点テーブル'!$B$6:$H$133,7,0))</f>
        <v>180</v>
      </c>
      <c r="P8" s="62">
        <v>146.66666666666666</v>
      </c>
    </row>
    <row r="9" spans="1:16" ht="18" customHeight="1">
      <c r="A9" s="79">
        <f t="shared" si="0"/>
        <v>4</v>
      </c>
      <c r="B9" s="79">
        <f t="shared" si="1"/>
      </c>
      <c r="C9" s="50" t="s">
        <v>687</v>
      </c>
      <c r="D9" s="174" t="s">
        <v>42</v>
      </c>
      <c r="E9" s="79">
        <f t="shared" si="2"/>
        <v>490</v>
      </c>
      <c r="F9" s="59">
        <v>2</v>
      </c>
      <c r="G9" s="200">
        <f>IF(F9=0,"",VLOOKUP(F9,'得点テーブル'!$B$6:$H$133,3,0))</f>
        <v>100</v>
      </c>
      <c r="H9" s="60">
        <v>1</v>
      </c>
      <c r="I9" s="61">
        <f>IF(H9=0,"",VLOOKUP(H9,'得点テーブル'!$B$6:$H$133,4,0))</f>
        <v>150</v>
      </c>
      <c r="J9" s="59">
        <v>2</v>
      </c>
      <c r="K9" s="76">
        <f>IF(J9=0,"",VLOOKUP(J9,'得点テーブル'!$B$6:$H$133,5,0))</f>
        <v>150</v>
      </c>
      <c r="L9" s="60"/>
      <c r="M9" s="76">
        <f>IF(L9=0,"",VLOOKUP(L9,'得点テーブル'!$B$6:$H$133,6,0))</f>
      </c>
      <c r="N9" s="59">
        <v>4</v>
      </c>
      <c r="O9" s="76">
        <f>IF(N9=0,"",VLOOKUP(N9,'得点テーブル'!$B$6:$H$133,7,0))</f>
        <v>90</v>
      </c>
      <c r="P9" s="62">
        <v>100</v>
      </c>
    </row>
    <row r="10" spans="1:16" ht="18" customHeight="1">
      <c r="A10" s="79">
        <f t="shared" si="0"/>
        <v>5</v>
      </c>
      <c r="B10" s="79">
        <f t="shared" si="1"/>
      </c>
      <c r="C10" s="50" t="s">
        <v>685</v>
      </c>
      <c r="D10" s="174" t="s">
        <v>52</v>
      </c>
      <c r="E10" s="79">
        <f t="shared" si="2"/>
        <v>380</v>
      </c>
      <c r="F10" s="73">
        <v>8</v>
      </c>
      <c r="G10" s="200">
        <f>IF(F10=0,"",VLOOKUP(F10,'得点テーブル'!$B$6:$H$133,3,0))</f>
        <v>40</v>
      </c>
      <c r="H10" s="60">
        <v>2</v>
      </c>
      <c r="I10" s="61">
        <f>IF(H10=0,"",VLOOKUP(H10,'得点テーブル'!$B$6:$H$133,4,0))</f>
        <v>100</v>
      </c>
      <c r="J10" s="59">
        <v>3</v>
      </c>
      <c r="K10" s="76">
        <f>IF(J10=0,"",VLOOKUP(J10,'得点テーブル'!$B$6:$H$133,5,0))</f>
        <v>110</v>
      </c>
      <c r="L10" s="60">
        <v>8</v>
      </c>
      <c r="M10" s="76">
        <f>IF(L10=0,"",VLOOKUP(L10,'得点テーブル'!$B$6:$H$133,6,0))</f>
        <v>40</v>
      </c>
      <c r="N10" s="59">
        <v>4</v>
      </c>
      <c r="O10" s="76">
        <f>IF(N10=0,"",VLOOKUP(N10,'得点テーブル'!$B$6:$H$133,7,0))</f>
        <v>90</v>
      </c>
      <c r="P10" s="62">
        <v>150</v>
      </c>
    </row>
    <row r="11" spans="1:16" ht="18" customHeight="1">
      <c r="A11" s="79">
        <f t="shared" si="0"/>
        <v>6</v>
      </c>
      <c r="B11" s="79">
        <f t="shared" si="1"/>
      </c>
      <c r="C11" s="369" t="s">
        <v>690</v>
      </c>
      <c r="D11" s="415" t="s">
        <v>47</v>
      </c>
      <c r="E11" s="194">
        <f t="shared" si="2"/>
        <v>260</v>
      </c>
      <c r="F11" s="59">
        <v>8</v>
      </c>
      <c r="G11" s="200">
        <f>IF(F11=0,"",VLOOKUP(F11,'得点テーブル'!$B$6:$H$133,3,0))</f>
        <v>40</v>
      </c>
      <c r="H11" s="60">
        <v>2</v>
      </c>
      <c r="I11" s="61">
        <f>IF(H11=0,"",VLOOKUP(H11,'得点テーブル'!$B$6:$H$133,4,0))</f>
        <v>100</v>
      </c>
      <c r="J11" s="59"/>
      <c r="K11" s="76"/>
      <c r="L11" s="60">
        <v>4</v>
      </c>
      <c r="M11" s="76">
        <f>IF(L11=0,"",VLOOKUP(L11,'得点テーブル'!$B$6:$H$133,6,0))</f>
        <v>70</v>
      </c>
      <c r="N11" s="59">
        <v>8</v>
      </c>
      <c r="O11" s="76">
        <f>IF(N11=0,"",VLOOKUP(N11,'得点テーブル'!$B$6:$H$133,7,0))</f>
        <v>50</v>
      </c>
      <c r="P11" s="62">
        <v>60</v>
      </c>
    </row>
    <row r="12" spans="1:16" ht="18" customHeight="1">
      <c r="A12" s="79">
        <f t="shared" si="0"/>
        <v>7</v>
      </c>
      <c r="B12" s="79">
        <f t="shared" si="1"/>
      </c>
      <c r="C12" s="48" t="s">
        <v>693</v>
      </c>
      <c r="D12" s="295" t="s">
        <v>38</v>
      </c>
      <c r="E12" s="79">
        <f t="shared" si="2"/>
        <v>220</v>
      </c>
      <c r="F12" s="59"/>
      <c r="G12" s="200">
        <f>IF(F12=0,"",VLOOKUP(F12,'得点テーブル'!$B$6:$H$133,3,0))</f>
      </c>
      <c r="H12" s="60"/>
      <c r="I12" s="61">
        <f>IF(H12=0,"",VLOOKUP(H12,'得点テーブル'!$B$6:$H$133,4,0))</f>
      </c>
      <c r="J12" s="59">
        <v>16</v>
      </c>
      <c r="K12" s="76">
        <f>IF(J12=0,"",VLOOKUP(J12,'得点テーブル'!$B$6:$H$133,5,0))</f>
        <v>40</v>
      </c>
      <c r="L12" s="60">
        <v>1</v>
      </c>
      <c r="M12" s="76">
        <f>IF(L12=0,"",VLOOKUP(L12,'得点テーブル'!$B$6:$H$133,6,0))</f>
        <v>150</v>
      </c>
      <c r="N12" s="59">
        <v>16</v>
      </c>
      <c r="O12" s="76">
        <f>IF(N12=0,"",VLOOKUP(N12,'得点テーブル'!$B$6:$H$133,7,0))</f>
        <v>30</v>
      </c>
      <c r="P12" s="62"/>
    </row>
    <row r="13" spans="1:16" ht="18" customHeight="1">
      <c r="A13" s="79">
        <f t="shared" si="0"/>
        <v>7</v>
      </c>
      <c r="B13" s="79" t="str">
        <f t="shared" si="1"/>
        <v>T</v>
      </c>
      <c r="C13" s="369" t="s">
        <v>682</v>
      </c>
      <c r="D13" s="295" t="s">
        <v>38</v>
      </c>
      <c r="E13" s="79">
        <f t="shared" si="2"/>
        <v>220</v>
      </c>
      <c r="F13" s="59"/>
      <c r="G13" s="200">
        <f>IF(F13=0,"",VLOOKUP(F13,'得点テーブル'!$B$6:$H$133,3,0))</f>
      </c>
      <c r="H13" s="60"/>
      <c r="I13" s="61">
        <f>IF(H13=0,"",VLOOKUP(H13,'得点テーブル'!$B$6:$H$133,4,0))</f>
      </c>
      <c r="J13" s="59">
        <v>16</v>
      </c>
      <c r="K13" s="76">
        <f>IF(J13=0,"",VLOOKUP(J13,'得点テーブル'!$B$6:$H$133,5,0))</f>
        <v>40</v>
      </c>
      <c r="L13" s="60">
        <v>1</v>
      </c>
      <c r="M13" s="76">
        <f>IF(L13=0,"",VLOOKUP(L13,'得点テーブル'!$B$6:$H$133,6,0))</f>
        <v>150</v>
      </c>
      <c r="N13" s="59">
        <v>16</v>
      </c>
      <c r="O13" s="76">
        <f>IF(N13=0,"",VLOOKUP(N13,'得点テーブル'!$B$6:$H$133,7,0))</f>
        <v>30</v>
      </c>
      <c r="P13" s="62">
        <v>100</v>
      </c>
    </row>
    <row r="14" spans="1:16" ht="18" customHeight="1">
      <c r="A14" s="79">
        <f t="shared" si="0"/>
        <v>9</v>
      </c>
      <c r="B14" s="79">
        <f t="shared" si="1"/>
      </c>
      <c r="C14" s="50" t="s">
        <v>691</v>
      </c>
      <c r="D14" s="174" t="s">
        <v>34</v>
      </c>
      <c r="E14" s="79">
        <f t="shared" si="2"/>
        <v>200</v>
      </c>
      <c r="F14" s="73"/>
      <c r="G14" s="200">
        <f>IF(F14=0,"",VLOOKUP(F14,'得点テーブル'!$B$6:$H$133,3,0))</f>
      </c>
      <c r="H14" s="60"/>
      <c r="I14" s="61">
        <f>IF(H14=0,"",VLOOKUP(H14,'得点テーブル'!$B$6:$H$133,4,0))</f>
      </c>
      <c r="J14" s="59">
        <v>3</v>
      </c>
      <c r="K14" s="76">
        <f>IF(J14=0,"",VLOOKUP(J14,'得点テーブル'!$B$6:$H$133,5,0))</f>
        <v>110</v>
      </c>
      <c r="L14" s="60">
        <v>8</v>
      </c>
      <c r="M14" s="76">
        <f>IF(L14=0,"",VLOOKUP(L14,'得点テーブル'!$B$6:$H$133,6,0))</f>
        <v>40</v>
      </c>
      <c r="N14" s="59">
        <v>8</v>
      </c>
      <c r="O14" s="76">
        <f>IF(N14=0,"",VLOOKUP(N14,'得点テーブル'!$B$6:$H$133,7,0))</f>
        <v>50</v>
      </c>
      <c r="P14" s="62">
        <v>100</v>
      </c>
    </row>
    <row r="15" spans="1:16" ht="18" customHeight="1">
      <c r="A15" s="79">
        <f t="shared" si="0"/>
        <v>9</v>
      </c>
      <c r="B15" s="79" t="str">
        <f t="shared" si="1"/>
        <v>T</v>
      </c>
      <c r="C15" s="369" t="s">
        <v>803</v>
      </c>
      <c r="D15" s="415" t="s">
        <v>52</v>
      </c>
      <c r="E15" s="194">
        <f t="shared" si="2"/>
        <v>200</v>
      </c>
      <c r="F15" s="59">
        <v>3</v>
      </c>
      <c r="G15" s="200">
        <f>IF(F15=0,"",VLOOKUP(F15,'得点テーブル'!$B$6:$H$133,3,0))</f>
        <v>80</v>
      </c>
      <c r="H15" s="60"/>
      <c r="I15" s="61">
        <f>IF(H15=0,"",VLOOKUP(H15,'得点テーブル'!$B$6:$H$133,4,0))</f>
      </c>
      <c r="J15" s="59"/>
      <c r="K15" s="76"/>
      <c r="L15" s="60">
        <v>4</v>
      </c>
      <c r="M15" s="76">
        <f>IF(L15=0,"",VLOOKUP(L15,'得点テーブル'!$B$6:$H$133,6,0))</f>
        <v>70</v>
      </c>
      <c r="N15" s="59">
        <v>8</v>
      </c>
      <c r="O15" s="76">
        <f>IF(N15=0,"",VLOOKUP(N15,'得点テーブル'!$B$6:$H$133,7,0))</f>
        <v>50</v>
      </c>
      <c r="P15" s="62">
        <v>100</v>
      </c>
    </row>
    <row r="16" spans="1:16" ht="18" customHeight="1">
      <c r="A16" s="79">
        <f t="shared" si="0"/>
        <v>11</v>
      </c>
      <c r="B16" s="79">
        <f t="shared" si="1"/>
      </c>
      <c r="C16" s="50" t="s">
        <v>681</v>
      </c>
      <c r="D16" s="174" t="s">
        <v>549</v>
      </c>
      <c r="E16" s="79">
        <f t="shared" si="2"/>
        <v>195</v>
      </c>
      <c r="F16" s="59">
        <v>3</v>
      </c>
      <c r="G16" s="200">
        <f>IF(F16=0,"",VLOOKUP(F16,'得点テーブル'!$B$6:$H$133,3,0))</f>
        <v>80</v>
      </c>
      <c r="H16" s="60"/>
      <c r="I16" s="61">
        <f>IF(H16=0,"",VLOOKUP(H16,'得点テーブル'!$B$6:$H$133,4,0))</f>
      </c>
      <c r="J16" s="59">
        <v>5</v>
      </c>
      <c r="K16" s="76">
        <f>IF(J16=0,"",VLOOKUP(J16,'得点テーブル'!$B$6:$H$133,5,0))</f>
        <v>75</v>
      </c>
      <c r="L16" s="60">
        <v>8</v>
      </c>
      <c r="M16" s="76">
        <f>IF(L16=0,"",VLOOKUP(L16,'得点テーブル'!$B$6:$H$133,6,0))</f>
        <v>40</v>
      </c>
      <c r="N16" s="59"/>
      <c r="O16" s="76">
        <f>IF(N16=0,"",VLOOKUP(N16,'得点テーブル'!$B$6:$H$133,7,0))</f>
      </c>
      <c r="P16" s="62">
        <v>43.333333333333336</v>
      </c>
    </row>
    <row r="17" spans="1:16" ht="18" customHeight="1">
      <c r="A17" s="79">
        <f t="shared" si="0"/>
        <v>12</v>
      </c>
      <c r="B17" s="79">
        <f t="shared" si="1"/>
      </c>
      <c r="C17" s="248" t="s">
        <v>720</v>
      </c>
      <c r="D17" s="174" t="s">
        <v>52</v>
      </c>
      <c r="E17" s="79">
        <f t="shared" si="2"/>
        <v>190</v>
      </c>
      <c r="F17" s="73">
        <v>4</v>
      </c>
      <c r="G17" s="200">
        <f>IF(F17=0,"",VLOOKUP(F17,'得点テーブル'!$B$6:$H$133,3,0))</f>
        <v>70</v>
      </c>
      <c r="H17" s="60"/>
      <c r="I17" s="61">
        <f>IF(H17=0,"",VLOOKUP(H17,'得点テーブル'!$B$6:$H$133,4,0))</f>
      </c>
      <c r="J17" s="59"/>
      <c r="K17" s="76">
        <f>IF(J17=0,"",VLOOKUP(J17,'得点テーブル'!$B$6:$H$133,5,0))</f>
      </c>
      <c r="L17" s="60">
        <v>4</v>
      </c>
      <c r="M17" s="76">
        <f>IF(L17=0,"",VLOOKUP(L17,'得点テーブル'!$B$6:$H$133,6,0))</f>
        <v>70</v>
      </c>
      <c r="N17" s="59">
        <v>8</v>
      </c>
      <c r="O17" s="76">
        <f>IF(N17=0,"",VLOOKUP(N17,'得点テーブル'!$B$6:$H$133,7,0))</f>
        <v>50</v>
      </c>
      <c r="P17" s="62"/>
    </row>
    <row r="18" spans="1:16" ht="18" customHeight="1">
      <c r="A18" s="79">
        <f t="shared" si="0"/>
        <v>13</v>
      </c>
      <c r="B18" s="79">
        <f t="shared" si="1"/>
      </c>
      <c r="C18" s="50" t="s">
        <v>701</v>
      </c>
      <c r="D18" s="174" t="s">
        <v>549</v>
      </c>
      <c r="E18" s="79">
        <f t="shared" si="2"/>
        <v>165</v>
      </c>
      <c r="F18" s="59"/>
      <c r="G18" s="200">
        <f>IF(F18=0,"",VLOOKUP(F18,'得点テーブル'!$B$6:$H$133,3,0))</f>
      </c>
      <c r="H18" s="60"/>
      <c r="I18" s="61">
        <f>IF(H18=0,"",VLOOKUP(H18,'得点テーブル'!$B$6:$H$133,4,0))</f>
      </c>
      <c r="J18" s="59">
        <v>7</v>
      </c>
      <c r="K18" s="76">
        <f>IF(J18=0,"",VLOOKUP(J18,'得点テーブル'!$B$6:$H$133,5,0))</f>
        <v>65</v>
      </c>
      <c r="L18" s="60">
        <v>2</v>
      </c>
      <c r="M18" s="76">
        <f>IF(L18=0,"",VLOOKUP(L18,'得点テーブル'!$B$6:$H$133,6,0))</f>
        <v>100</v>
      </c>
      <c r="N18" s="59"/>
      <c r="O18" s="76">
        <f>IF(N18=0,"",VLOOKUP(N18,'得点テーブル'!$B$6:$H$133,7,0))</f>
      </c>
      <c r="P18" s="62"/>
    </row>
    <row r="19" spans="1:16" ht="18" customHeight="1">
      <c r="A19" s="79">
        <f t="shared" si="0"/>
        <v>14</v>
      </c>
      <c r="B19" s="79">
        <f t="shared" si="1"/>
      </c>
      <c r="C19" s="370" t="s">
        <v>688</v>
      </c>
      <c r="D19" s="416" t="s">
        <v>689</v>
      </c>
      <c r="E19" s="194">
        <f t="shared" si="2"/>
        <v>160</v>
      </c>
      <c r="F19" s="59">
        <v>4</v>
      </c>
      <c r="G19" s="200">
        <f>IF(F19=0,"",VLOOKUP(F19,'得点テーブル'!$B$6:$H$133,3,0))</f>
        <v>70</v>
      </c>
      <c r="H19" s="60"/>
      <c r="I19" s="61">
        <f>IF(H19=0,"",VLOOKUP(H19,'得点テーブル'!$B$6:$H$133,4,0))</f>
      </c>
      <c r="J19" s="59"/>
      <c r="K19" s="76"/>
      <c r="L19" s="60">
        <v>8</v>
      </c>
      <c r="M19" s="76">
        <f>IF(L19=0,"",VLOOKUP(L19,'得点テーブル'!$B$6:$H$133,6,0))</f>
        <v>40</v>
      </c>
      <c r="N19" s="59">
        <v>8</v>
      </c>
      <c r="O19" s="76">
        <f>IF(N19=0,"",VLOOKUP(N19,'得点テーブル'!$B$6:$H$133,7,0))</f>
        <v>50</v>
      </c>
      <c r="P19" s="62">
        <v>60</v>
      </c>
    </row>
    <row r="20" spans="1:16" ht="18" customHeight="1">
      <c r="A20" s="79">
        <f t="shared" si="0"/>
        <v>15</v>
      </c>
      <c r="B20" s="79">
        <f t="shared" si="1"/>
      </c>
      <c r="C20" s="371" t="s">
        <v>794</v>
      </c>
      <c r="D20" s="416" t="s">
        <v>288</v>
      </c>
      <c r="E20" s="194">
        <f t="shared" si="2"/>
        <v>125</v>
      </c>
      <c r="F20" s="59">
        <v>16</v>
      </c>
      <c r="G20" s="200">
        <f>IF(F20=0,"",VLOOKUP(F20,'得点テーブル'!$B$6:$H$133,3,0))</f>
        <v>25</v>
      </c>
      <c r="H20" s="60"/>
      <c r="I20" s="61">
        <f>IF(H20=0,"",VLOOKUP(H20,'得点テーブル'!$B$6:$H$133,4,0))</f>
      </c>
      <c r="J20" s="59">
        <v>6</v>
      </c>
      <c r="K20" s="76">
        <f>IF(J20=0,"",VLOOKUP(J20,'得点テーブル'!$B$6:$H$133,5,0))</f>
        <v>70</v>
      </c>
      <c r="L20" s="60"/>
      <c r="M20" s="76">
        <f>IF(L20=0,"",VLOOKUP(L20,'得点テーブル'!$B$6:$H$133,6,0))</f>
      </c>
      <c r="N20" s="59">
        <v>16</v>
      </c>
      <c r="O20" s="76">
        <f>IF(N20=0,"",VLOOKUP(N20,'得点テーブル'!$B$6:$H$133,7,0))</f>
        <v>30</v>
      </c>
      <c r="P20" s="62"/>
    </row>
    <row r="21" spans="1:16" ht="18" customHeight="1">
      <c r="A21" s="79">
        <f t="shared" si="0"/>
        <v>15</v>
      </c>
      <c r="B21" s="79" t="str">
        <f t="shared" si="1"/>
        <v>T</v>
      </c>
      <c r="C21" s="371" t="s">
        <v>804</v>
      </c>
      <c r="D21" s="416" t="s">
        <v>805</v>
      </c>
      <c r="E21" s="194">
        <f t="shared" si="2"/>
        <v>125</v>
      </c>
      <c r="F21" s="59">
        <v>16</v>
      </c>
      <c r="G21" s="200">
        <f>IF(F21=0,"",VLOOKUP(F21,'得点テーブル'!$B$6:$H$133,3,0))</f>
        <v>25</v>
      </c>
      <c r="H21" s="60">
        <v>3</v>
      </c>
      <c r="I21" s="61">
        <f>IF(H21=0,"",VLOOKUP(H21,'得点テーブル'!$B$6:$H$133,4,0))</f>
        <v>70</v>
      </c>
      <c r="J21" s="59"/>
      <c r="K21" s="76"/>
      <c r="L21" s="60"/>
      <c r="M21" s="76">
        <f>IF(L21=0,"",VLOOKUP(L21,'得点テーブル'!$B$6:$H$133,6,0))</f>
      </c>
      <c r="N21" s="59">
        <v>16</v>
      </c>
      <c r="O21" s="76">
        <f>IF(N21=0,"",VLOOKUP(N21,'得点テーブル'!$B$6:$H$133,7,0))</f>
        <v>30</v>
      </c>
      <c r="P21" s="62"/>
    </row>
    <row r="22" spans="1:16" ht="18" customHeight="1">
      <c r="A22" s="79">
        <f t="shared" si="0"/>
        <v>15</v>
      </c>
      <c r="B22" s="79" t="str">
        <f t="shared" si="1"/>
        <v>T</v>
      </c>
      <c r="C22" s="371" t="s">
        <v>806</v>
      </c>
      <c r="D22" s="416" t="s">
        <v>805</v>
      </c>
      <c r="E22" s="194">
        <f t="shared" si="2"/>
        <v>125</v>
      </c>
      <c r="F22" s="59">
        <v>16</v>
      </c>
      <c r="G22" s="200">
        <f>IF(F22=0,"",VLOOKUP(F22,'得点テーブル'!$B$6:$H$133,3,0))</f>
        <v>25</v>
      </c>
      <c r="H22" s="60">
        <v>3</v>
      </c>
      <c r="I22" s="61">
        <f>IF(H22=0,"",VLOOKUP(H22,'得点テーブル'!$B$6:$H$133,4,0))</f>
        <v>70</v>
      </c>
      <c r="J22" s="59"/>
      <c r="K22" s="76"/>
      <c r="L22" s="60"/>
      <c r="M22" s="76">
        <f>IF(L22=0,"",VLOOKUP(L22,'得点テーブル'!$B$6:$H$133,6,0))</f>
      </c>
      <c r="N22" s="59">
        <v>16</v>
      </c>
      <c r="O22" s="76">
        <f>IF(N22=0,"",VLOOKUP(N22,'得点テーブル'!$B$6:$H$133,7,0))</f>
        <v>30</v>
      </c>
      <c r="P22" s="62"/>
    </row>
    <row r="23" spans="1:16" ht="18" customHeight="1">
      <c r="A23" s="79">
        <f t="shared" si="0"/>
        <v>18</v>
      </c>
      <c r="B23" s="79">
        <f t="shared" si="1"/>
      </c>
      <c r="C23" s="166" t="s">
        <v>807</v>
      </c>
      <c r="D23" s="414" t="s">
        <v>549</v>
      </c>
      <c r="E23" s="79">
        <f t="shared" si="2"/>
        <v>120</v>
      </c>
      <c r="F23" s="73"/>
      <c r="G23" s="200">
        <f>IF(F23=0,"",VLOOKUP(F23,'得点テーブル'!$B$6:$H$133,3,0))</f>
      </c>
      <c r="H23" s="60"/>
      <c r="I23" s="61">
        <f>IF(H23=0,"",VLOOKUP(H23,'得点テーブル'!$B$6:$H$133,4,0))</f>
      </c>
      <c r="J23" s="59"/>
      <c r="K23" s="76">
        <f>IF(J23=0,"",VLOOKUP(J23,'得点テーブル'!$B$6:$H$133,5,0))</f>
      </c>
      <c r="L23" s="60">
        <v>4</v>
      </c>
      <c r="M23" s="76">
        <f>IF(L23=0,"",VLOOKUP(L23,'得点テーブル'!$B$6:$H$133,6,0))</f>
        <v>70</v>
      </c>
      <c r="N23" s="59">
        <v>8</v>
      </c>
      <c r="O23" s="76">
        <f>IF(N23=0,"",VLOOKUP(N23,'得点テーブル'!$B$6:$H$133,7,0))</f>
        <v>50</v>
      </c>
      <c r="P23" s="62"/>
    </row>
    <row r="24" spans="1:16" ht="18" customHeight="1">
      <c r="A24" s="79">
        <f t="shared" si="0"/>
        <v>19</v>
      </c>
      <c r="B24" s="79">
        <f t="shared" si="1"/>
      </c>
      <c r="C24" s="33" t="s">
        <v>808</v>
      </c>
      <c r="D24" s="417" t="s">
        <v>34</v>
      </c>
      <c r="E24" s="79">
        <f t="shared" si="2"/>
        <v>115</v>
      </c>
      <c r="F24" s="59"/>
      <c r="G24" s="200">
        <f>IF(F24=0,"",VLOOKUP(F24,'得点テーブル'!$B$6:$H$133,3,0))</f>
      </c>
      <c r="H24" s="59"/>
      <c r="I24" s="61">
        <f>IF(H24=0,"",VLOOKUP(H24,'得点テーブル'!$B$6:$H$133,4,0))</f>
      </c>
      <c r="J24" s="59">
        <v>5</v>
      </c>
      <c r="K24" s="76">
        <f>IF(J24=0,"",VLOOKUP(J24,'得点テーブル'!$B$6:$H$133,5,0))</f>
        <v>75</v>
      </c>
      <c r="L24" s="60">
        <v>8</v>
      </c>
      <c r="M24" s="76">
        <f>IF(L24=0,"",VLOOKUP(L24,'得点テーブル'!$B$6:$H$133,6,0))</f>
        <v>40</v>
      </c>
      <c r="N24" s="59"/>
      <c r="O24" s="76">
        <f>IF(N24=0,"",VLOOKUP(N24,'得点テーブル'!$B$6:$H$133,7,0))</f>
      </c>
      <c r="P24" s="62"/>
    </row>
    <row r="25" spans="1:16" ht="18" customHeight="1">
      <c r="A25" s="79">
        <f t="shared" si="0"/>
        <v>20</v>
      </c>
      <c r="B25" s="79">
        <f t="shared" si="1"/>
      </c>
      <c r="C25" s="33" t="s">
        <v>809</v>
      </c>
      <c r="D25" s="417" t="s">
        <v>89</v>
      </c>
      <c r="E25" s="79">
        <f t="shared" si="2"/>
        <v>100</v>
      </c>
      <c r="F25" s="59"/>
      <c r="G25" s="200">
        <f>IF(F25=0,"",VLOOKUP(F25,'得点テーブル'!$B$6:$H$133,3,0))</f>
      </c>
      <c r="H25" s="59"/>
      <c r="I25" s="61">
        <f>IF(H25=0,"",VLOOKUP(H25,'得点テーブル'!$B$6:$H$133,4,0))</f>
      </c>
      <c r="J25" s="59">
        <v>4</v>
      </c>
      <c r="K25" s="76">
        <f>IF(J25=0,"",VLOOKUP(J25,'得点テーブル'!$B$6:$H$133,5,0))</f>
        <v>100</v>
      </c>
      <c r="L25" s="60"/>
      <c r="M25" s="76">
        <f>IF(L25=0,"",VLOOKUP(L25,'得点テーブル'!$B$6:$H$133,6,0))</f>
      </c>
      <c r="N25" s="59"/>
      <c r="O25" s="76">
        <f>IF(N25=0,"",VLOOKUP(N25,'得点テーブル'!$B$6:$H$133,7,0))</f>
      </c>
      <c r="P25" s="62"/>
    </row>
    <row r="26" spans="1:16" ht="18" customHeight="1">
      <c r="A26" s="79">
        <f t="shared" si="0"/>
        <v>20</v>
      </c>
      <c r="B26" s="79" t="str">
        <f t="shared" si="1"/>
        <v>T</v>
      </c>
      <c r="C26" s="33" t="s">
        <v>810</v>
      </c>
      <c r="D26" s="417" t="s">
        <v>89</v>
      </c>
      <c r="E26" s="79">
        <f t="shared" si="2"/>
        <v>100</v>
      </c>
      <c r="F26" s="59"/>
      <c r="G26" s="200">
        <f>IF(F26=0,"",VLOOKUP(F26,'得点テーブル'!$B$6:$H$133,3,0))</f>
      </c>
      <c r="H26" s="59"/>
      <c r="I26" s="61">
        <f>IF(H26=0,"",VLOOKUP(H26,'得点テーブル'!$B$6:$H$133,4,0))</f>
      </c>
      <c r="J26" s="59">
        <v>4</v>
      </c>
      <c r="K26" s="76">
        <f>IF(J26=0,"",VLOOKUP(J26,'得点テーブル'!$B$6:$H$133,5,0))</f>
        <v>100</v>
      </c>
      <c r="L26" s="60"/>
      <c r="M26" s="76">
        <f>IF(L26=0,"",VLOOKUP(L26,'得点テーブル'!$B$6:$H$133,6,0))</f>
      </c>
      <c r="N26" s="59"/>
      <c r="O26" s="76">
        <f>IF(N26=0,"",VLOOKUP(N26,'得点テーブル'!$B$6:$H$133,7,0))</f>
      </c>
      <c r="P26" s="62"/>
    </row>
    <row r="27" spans="1:16" ht="18" customHeight="1">
      <c r="A27" s="79">
        <f t="shared" si="0"/>
        <v>22</v>
      </c>
      <c r="B27" s="79">
        <f t="shared" si="1"/>
      </c>
      <c r="C27" s="33" t="s">
        <v>738</v>
      </c>
      <c r="D27" s="417" t="s">
        <v>38</v>
      </c>
      <c r="E27" s="79">
        <f t="shared" si="2"/>
        <v>70</v>
      </c>
      <c r="F27" s="59">
        <v>8</v>
      </c>
      <c r="G27" s="200">
        <f>IF(F27=0,"",VLOOKUP(F27,'得点テーブル'!$B$6:$H$133,3,0))</f>
        <v>40</v>
      </c>
      <c r="H27" s="59"/>
      <c r="I27" s="61">
        <f>IF(H27=0,"",VLOOKUP(H27,'得点テーブル'!$B$6:$H$133,4,0))</f>
      </c>
      <c r="J27" s="59"/>
      <c r="K27" s="76">
        <f>IF(J27=0,"",VLOOKUP(J27,'得点テーブル'!$B$6:$H$133,5,0))</f>
      </c>
      <c r="L27" s="60"/>
      <c r="M27" s="76">
        <f>IF(L27=0,"",VLOOKUP(L27,'得点テーブル'!$B$6:$H$133,6,0))</f>
      </c>
      <c r="N27" s="59">
        <v>16</v>
      </c>
      <c r="O27" s="76">
        <f>IF(N27=0,"",VLOOKUP(N27,'得点テーブル'!$B$6:$H$133,7,0))</f>
        <v>30</v>
      </c>
      <c r="P27" s="62"/>
    </row>
    <row r="28" spans="1:16" ht="18" customHeight="1">
      <c r="A28" s="79">
        <f t="shared" si="0"/>
        <v>22</v>
      </c>
      <c r="B28" s="79" t="str">
        <f t="shared" si="1"/>
        <v>T</v>
      </c>
      <c r="C28" s="371" t="s">
        <v>811</v>
      </c>
      <c r="D28" s="417" t="s">
        <v>812</v>
      </c>
      <c r="E28" s="79">
        <f t="shared" si="2"/>
        <v>70</v>
      </c>
      <c r="F28" s="59">
        <v>8</v>
      </c>
      <c r="G28" s="200">
        <f>IF(F28=0,"",VLOOKUP(F28,'得点テーブル'!$B$6:$H$133,3,0))</f>
        <v>40</v>
      </c>
      <c r="H28" s="59"/>
      <c r="I28" s="61">
        <f>IF(H28=0,"",VLOOKUP(H28,'得点テーブル'!$B$6:$H$133,4,0))</f>
      </c>
      <c r="J28" s="59"/>
      <c r="K28" s="76">
        <f>IF(J28=0,"",VLOOKUP(J28,'得点テーブル'!$B$6:$H$133,5,0))</f>
      </c>
      <c r="L28" s="60"/>
      <c r="M28" s="76">
        <f>IF(L28=0,"",VLOOKUP(L28,'得点テーブル'!$B$6:$H$133,6,0))</f>
      </c>
      <c r="N28" s="59">
        <v>16</v>
      </c>
      <c r="O28" s="76">
        <f>IF(N28=0,"",VLOOKUP(N28,'得点テーブル'!$B$6:$H$133,7,0))</f>
        <v>30</v>
      </c>
      <c r="P28" s="62"/>
    </row>
    <row r="29" spans="1:16" ht="18" customHeight="1">
      <c r="A29" s="79">
        <f t="shared" si="0"/>
        <v>22</v>
      </c>
      <c r="B29" s="79" t="str">
        <f t="shared" si="1"/>
        <v>T</v>
      </c>
      <c r="C29" s="33" t="s">
        <v>742</v>
      </c>
      <c r="D29" s="417" t="s">
        <v>288</v>
      </c>
      <c r="E29" s="79">
        <f t="shared" si="2"/>
        <v>70</v>
      </c>
      <c r="F29" s="59"/>
      <c r="G29" s="200">
        <f>IF(F29=0,"",VLOOKUP(F29,'得点テーブル'!$B$6:$H$133,3,0))</f>
      </c>
      <c r="H29" s="59"/>
      <c r="I29" s="61">
        <f>IF(H29=0,"",VLOOKUP(H29,'得点テーブル'!$B$6:$H$133,4,0))</f>
      </c>
      <c r="J29" s="59">
        <v>6</v>
      </c>
      <c r="K29" s="76">
        <f>IF(J29=0,"",VLOOKUP(J29,'得点テーブル'!$B$6:$H$133,5,0))</f>
        <v>70</v>
      </c>
      <c r="L29" s="60"/>
      <c r="M29" s="76">
        <f>IF(L29=0,"",VLOOKUP(L29,'得点テーブル'!$B$6:$H$133,6,0))</f>
      </c>
      <c r="N29" s="59"/>
      <c r="O29" s="76">
        <f>IF(N29=0,"",VLOOKUP(N29,'得点テーブル'!$B$6:$H$133,7,0))</f>
      </c>
      <c r="P29" s="62">
        <v>45</v>
      </c>
    </row>
    <row r="30" spans="1:16" ht="18" customHeight="1">
      <c r="A30" s="79">
        <f t="shared" si="0"/>
        <v>25</v>
      </c>
      <c r="B30" s="79">
        <f t="shared" si="1"/>
      </c>
      <c r="C30" s="258" t="s">
        <v>813</v>
      </c>
      <c r="D30" s="414" t="s">
        <v>544</v>
      </c>
      <c r="E30" s="79">
        <f t="shared" si="2"/>
        <v>65</v>
      </c>
      <c r="F30" s="59"/>
      <c r="G30" s="200"/>
      <c r="H30" s="59"/>
      <c r="I30" s="61"/>
      <c r="J30" s="59">
        <v>7</v>
      </c>
      <c r="K30" s="76">
        <f>IF(J30=0,"",VLOOKUP(J30,'得点テーブル'!$B$6:$H$133,5,0))</f>
        <v>65</v>
      </c>
      <c r="L30" s="60"/>
      <c r="M30" s="76">
        <f>IF(L30=0,"",VLOOKUP(L30,'得点テーブル'!$B$6:$H$133,6,0))</f>
      </c>
      <c r="N30" s="59"/>
      <c r="O30" s="76">
        <f>IF(N30=0,"",VLOOKUP(N30,'得点テーブル'!$B$6:$H$133,7,0))</f>
      </c>
      <c r="P30" s="62"/>
    </row>
    <row r="31" spans="1:16" ht="18" customHeight="1">
      <c r="A31" s="79">
        <f t="shared" si="0"/>
        <v>26</v>
      </c>
      <c r="B31" s="79">
        <f t="shared" si="1"/>
      </c>
      <c r="C31" s="33" t="s">
        <v>814</v>
      </c>
      <c r="D31" s="414" t="s">
        <v>549</v>
      </c>
      <c r="E31" s="79">
        <f t="shared" si="2"/>
        <v>60</v>
      </c>
      <c r="F31" s="59"/>
      <c r="G31" s="200">
        <f>IF(F31=0,"",VLOOKUP(F31,'得点テーブル'!$B$6:$H$133,3,0))</f>
      </c>
      <c r="H31" s="59"/>
      <c r="I31" s="61">
        <f>IF(H31=0,"",VLOOKUP(H31,'得点テーブル'!$B$6:$H$133,4,0))</f>
      </c>
      <c r="J31" s="59">
        <v>8</v>
      </c>
      <c r="K31" s="76">
        <f>IF(J31=0,"",VLOOKUP(J31,'得点テーブル'!$B$6:$H$133,5,0))</f>
        <v>60</v>
      </c>
      <c r="L31" s="60"/>
      <c r="M31" s="76">
        <f>IF(L31=0,"",VLOOKUP(L31,'得点テーブル'!$B$6:$H$133,6,0))</f>
      </c>
      <c r="N31" s="59"/>
      <c r="O31" s="76">
        <f>IF(N31=0,"",VLOOKUP(N31,'得点テーブル'!$B$6:$H$133,7,0))</f>
      </c>
      <c r="P31" s="62"/>
    </row>
    <row r="32" spans="1:16" ht="18" customHeight="1">
      <c r="A32" s="79">
        <f t="shared" si="0"/>
        <v>26</v>
      </c>
      <c r="B32" s="79" t="str">
        <f t="shared" si="1"/>
        <v>T</v>
      </c>
      <c r="C32" s="166" t="s">
        <v>815</v>
      </c>
      <c r="D32" s="414" t="s">
        <v>549</v>
      </c>
      <c r="E32" s="79">
        <f t="shared" si="2"/>
        <v>60</v>
      </c>
      <c r="F32" s="59"/>
      <c r="G32" s="200">
        <f>IF(F32=0,"",VLOOKUP(F32,'得点テーブル'!$B$6:$H$133,3,0))</f>
      </c>
      <c r="H32" s="59"/>
      <c r="I32" s="61">
        <f>IF(H32=0,"",VLOOKUP(H32,'得点テーブル'!$B$6:$H$133,4,0))</f>
      </c>
      <c r="J32" s="59">
        <v>8</v>
      </c>
      <c r="K32" s="76">
        <f>IF(J32=0,"",VLOOKUP(J32,'得点テーブル'!$B$6:$H$133,5,0))</f>
        <v>60</v>
      </c>
      <c r="L32" s="59"/>
      <c r="M32" s="76">
        <f>IF(L32=0,"",VLOOKUP(L32,'得点テーブル'!$B$6:$H$133,6,0))</f>
      </c>
      <c r="N32" s="59"/>
      <c r="O32" s="76">
        <f>IF(N32=0,"",VLOOKUP(N32,'得点テーブル'!$B$6:$H$133,7,0))</f>
      </c>
      <c r="P32" s="62"/>
    </row>
    <row r="33" spans="1:16" ht="18" customHeight="1">
      <c r="A33" s="79">
        <f t="shared" si="0"/>
        <v>28</v>
      </c>
      <c r="B33" s="79">
        <f t="shared" si="1"/>
      </c>
      <c r="C33" s="372" t="s">
        <v>699</v>
      </c>
      <c r="D33" s="418" t="s">
        <v>288</v>
      </c>
      <c r="E33" s="194">
        <f t="shared" si="2"/>
        <v>55</v>
      </c>
      <c r="F33" s="59">
        <v>16</v>
      </c>
      <c r="G33" s="200">
        <f>IF(F33=0,"",VLOOKUP(F33,'得点テーブル'!$B$6:$H$133,3,0))</f>
        <v>25</v>
      </c>
      <c r="H33" s="59"/>
      <c r="I33" s="61">
        <f>IF(H33=0,"",VLOOKUP(H33,'得点テーブル'!$B$6:$H$133,4,0))</f>
      </c>
      <c r="J33" s="59"/>
      <c r="K33" s="76">
        <f>IF(J33=0,"",VLOOKUP(J33,'得点テーブル'!$B$6:$H$133,5,0))</f>
      </c>
      <c r="L33" s="59"/>
      <c r="M33" s="76">
        <f>IF(L33=0,"",VLOOKUP(L33,'得点テーブル'!$B$6:$H$133,6,0))</f>
      </c>
      <c r="N33" s="59">
        <v>16</v>
      </c>
      <c r="O33" s="76">
        <f>IF(N33=0,"",VLOOKUP(N33,'得点テーブル'!$B$6:$H$133,7,0))</f>
        <v>30</v>
      </c>
      <c r="P33" s="62">
        <v>40</v>
      </c>
    </row>
    <row r="34" spans="1:16" ht="18" customHeight="1">
      <c r="A34" s="79">
        <f t="shared" si="0"/>
        <v>28</v>
      </c>
      <c r="B34" s="79" t="str">
        <f t="shared" si="1"/>
        <v>T</v>
      </c>
      <c r="C34" s="304" t="s">
        <v>735</v>
      </c>
      <c r="D34" s="174" t="s">
        <v>805</v>
      </c>
      <c r="E34" s="194">
        <f t="shared" si="2"/>
        <v>55</v>
      </c>
      <c r="F34" s="59">
        <v>16</v>
      </c>
      <c r="G34" s="200">
        <f>IF(F34=0,"",VLOOKUP(F34,'得点テーブル'!$B$6:$H$133,3,0))</f>
        <v>25</v>
      </c>
      <c r="H34" s="59"/>
      <c r="I34" s="61">
        <f>IF(H34=0,"",VLOOKUP(H34,'得点テーブル'!$B$6:$H$133,4,0))</f>
      </c>
      <c r="J34" s="59"/>
      <c r="K34" s="167"/>
      <c r="L34" s="59"/>
      <c r="M34" s="76">
        <f>IF(L34=0,"",VLOOKUP(L34,'得点テーブル'!$B$6:$H$133,6,0))</f>
      </c>
      <c r="N34" s="59">
        <v>16</v>
      </c>
      <c r="O34" s="76">
        <f>IF(N34=0,"",VLOOKUP(N34,'得点テーブル'!$B$6:$H$133,7,0))</f>
        <v>30</v>
      </c>
      <c r="P34" s="62">
        <v>70</v>
      </c>
    </row>
    <row r="35" spans="1:16" ht="18" customHeight="1">
      <c r="A35" s="79">
        <f t="shared" si="0"/>
        <v>30</v>
      </c>
      <c r="B35" s="79">
        <f t="shared" si="1"/>
      </c>
      <c r="C35" s="50" t="s">
        <v>698</v>
      </c>
      <c r="D35" s="174" t="s">
        <v>34</v>
      </c>
      <c r="E35" s="79">
        <f t="shared" si="2"/>
        <v>50</v>
      </c>
      <c r="F35" s="59"/>
      <c r="G35" s="200">
        <f>IF(F35=0,"",VLOOKUP(F35,'得点テーブル'!$B$6:$H$133,3,0))</f>
      </c>
      <c r="H35" s="59"/>
      <c r="I35" s="61">
        <f>IF(H35=0,"",VLOOKUP(H35,'得点テーブル'!$B$6:$H$133,4,0))</f>
      </c>
      <c r="J35" s="59"/>
      <c r="K35" s="76">
        <f>IF(J35=0,"",VLOOKUP(J35,'得点テーブル'!$B$6:$H$133,5,0))</f>
      </c>
      <c r="L35" s="59"/>
      <c r="M35" s="76">
        <f>IF(L35=0,"",VLOOKUP(L35,'得点テーブル'!$B$6:$H$133,6,0))</f>
      </c>
      <c r="N35" s="59">
        <v>8</v>
      </c>
      <c r="O35" s="76">
        <f>IF(N35=0,"",VLOOKUP(N35,'得点テーブル'!$B$6:$H$133,7,0))</f>
        <v>50</v>
      </c>
      <c r="P35" s="62"/>
    </row>
    <row r="36" spans="1:16" ht="18" customHeight="1">
      <c r="A36" s="79">
        <f t="shared" si="0"/>
        <v>30</v>
      </c>
      <c r="B36" s="79" t="str">
        <f t="shared" si="1"/>
        <v>T</v>
      </c>
      <c r="C36" s="369" t="s">
        <v>816</v>
      </c>
      <c r="D36" s="415" t="s">
        <v>52</v>
      </c>
      <c r="E36" s="194">
        <f t="shared" si="2"/>
        <v>50</v>
      </c>
      <c r="F36" s="59"/>
      <c r="G36" s="200">
        <f>IF(F36=0,"",VLOOKUP(F36,'得点テーブル'!$B$6:$H$133,3,0))</f>
      </c>
      <c r="H36" s="59"/>
      <c r="I36" s="61">
        <f>IF(H36=0,"",VLOOKUP(H36,'得点テーブル'!$B$6:$H$133,4,0))</f>
      </c>
      <c r="J36" s="59"/>
      <c r="K36" s="76">
        <f>IF(J36=0,"",VLOOKUP(J36,'得点テーブル'!$B$6:$H$133,5,0))</f>
      </c>
      <c r="L36" s="59"/>
      <c r="M36" s="76">
        <f>IF(L36=0,"",VLOOKUP(L36,'得点テーブル'!$B$6:$H$133,6,0))</f>
      </c>
      <c r="N36" s="59">
        <v>8</v>
      </c>
      <c r="O36" s="76">
        <f>IF(N36=0,"",VLOOKUP(N36,'得点テーブル'!$B$6:$H$133,7,0))</f>
        <v>50</v>
      </c>
      <c r="P36" s="62"/>
    </row>
    <row r="37" spans="1:16" ht="18" customHeight="1">
      <c r="A37" s="79">
        <f t="shared" si="0"/>
        <v>32</v>
      </c>
      <c r="B37" s="79">
        <f t="shared" si="1"/>
      </c>
      <c r="C37" s="369" t="s">
        <v>817</v>
      </c>
      <c r="D37" s="295" t="s">
        <v>680</v>
      </c>
      <c r="E37" s="79">
        <f t="shared" si="2"/>
        <v>40</v>
      </c>
      <c r="F37" s="59"/>
      <c r="G37" s="200">
        <f>IF(F37=0,"",VLOOKUP(F37,'得点テーブル'!$B$6:$H$133,3,0))</f>
      </c>
      <c r="H37" s="59"/>
      <c r="I37" s="61">
        <f>IF(H37=0,"",VLOOKUP(H37,'得点テーブル'!$B$6:$H$133,4,0))</f>
      </c>
      <c r="J37" s="59"/>
      <c r="K37" s="76">
        <f>IF(J37=0,"",VLOOKUP(J37,'得点テーブル'!$B$6:$H$133,5,0))</f>
      </c>
      <c r="L37" s="59">
        <v>8</v>
      </c>
      <c r="M37" s="76">
        <f>IF(L37=0,"",VLOOKUP(L37,'得点テーブル'!$B$6:$H$133,6,0))</f>
        <v>40</v>
      </c>
      <c r="N37" s="59"/>
      <c r="O37" s="76">
        <f>IF(N37=0,"",VLOOKUP(N37,'得点テーブル'!$B$6:$H$133,7,0))</f>
      </c>
      <c r="P37" s="62"/>
    </row>
    <row r="38" spans="1:16" ht="18" customHeight="1">
      <c r="A38" s="79">
        <f t="shared" si="0"/>
        <v>33</v>
      </c>
      <c r="B38" s="79">
        <f t="shared" si="1"/>
      </c>
      <c r="C38" s="48" t="s">
        <v>818</v>
      </c>
      <c r="D38" s="295" t="s">
        <v>42</v>
      </c>
      <c r="E38" s="79">
        <f t="shared" si="2"/>
        <v>30</v>
      </c>
      <c r="F38" s="59"/>
      <c r="G38" s="200">
        <f>IF(F38=0,"",VLOOKUP(F38,'得点テーブル'!$B$6:$H$133,3,0))</f>
      </c>
      <c r="H38" s="59"/>
      <c r="I38" s="61">
        <f>IF(H38=0,"",VLOOKUP(H38,'得点テーブル'!$B$6:$H$133,4,0))</f>
      </c>
      <c r="J38" s="59"/>
      <c r="K38" s="76">
        <f>IF(J38=0,"",VLOOKUP(J38,'得点テーブル'!$B$6:$H$133,5,0))</f>
      </c>
      <c r="L38" s="59"/>
      <c r="M38" s="76">
        <f>IF(L38=0,"",VLOOKUP(L38,'得点テーブル'!$B$6:$H$133,6,0))</f>
      </c>
      <c r="N38" s="59">
        <v>16</v>
      </c>
      <c r="O38" s="76">
        <f>IF(N38=0,"",VLOOKUP(N38,'得点テーブル'!$B$6:$H$133,7,0))</f>
        <v>30</v>
      </c>
      <c r="P38" s="62"/>
    </row>
    <row r="39" spans="1:16" ht="18" customHeight="1">
      <c r="A39" s="79">
        <f t="shared" si="0"/>
        <v>33</v>
      </c>
      <c r="B39" s="79" t="str">
        <f t="shared" si="1"/>
        <v>T</v>
      </c>
      <c r="C39" s="48" t="s">
        <v>734</v>
      </c>
      <c r="D39" s="174" t="s">
        <v>812</v>
      </c>
      <c r="E39" s="79">
        <f t="shared" si="2"/>
        <v>30</v>
      </c>
      <c r="F39" s="59"/>
      <c r="G39" s="200">
        <f>IF(F39=0,"",VLOOKUP(F39,'得点テーブル'!$B$6:$H$133,3,0))</f>
      </c>
      <c r="H39" s="59"/>
      <c r="I39" s="61">
        <f>IF(H39=0,"",VLOOKUP(H39,'得点テーブル'!$B$6:$H$133,4,0))</f>
      </c>
      <c r="J39" s="59"/>
      <c r="K39" s="76">
        <f>IF(J39=0,"",VLOOKUP(J39,'得点テーブル'!$B$6:$H$133,5,0))</f>
      </c>
      <c r="L39" s="59"/>
      <c r="M39" s="76">
        <f>IF(L39=0,"",VLOOKUP(L39,'得点テーブル'!$B$6:$H$133,6,0))</f>
      </c>
      <c r="N39" s="59">
        <v>16</v>
      </c>
      <c r="O39" s="76">
        <f>IF(N39=0,"",VLOOKUP(N39,'得点テーブル'!$B$6:$H$133,7,0))</f>
        <v>30</v>
      </c>
      <c r="P39" s="62"/>
    </row>
    <row r="40" spans="1:16" ht="18" customHeight="1">
      <c r="A40" s="79">
        <f t="shared" si="0"/>
        <v>33</v>
      </c>
      <c r="B40" s="79" t="str">
        <f t="shared" si="1"/>
        <v>T</v>
      </c>
      <c r="C40" s="48" t="s">
        <v>819</v>
      </c>
      <c r="D40" s="295" t="s">
        <v>697</v>
      </c>
      <c r="E40" s="79">
        <f t="shared" si="2"/>
        <v>30</v>
      </c>
      <c r="F40" s="59"/>
      <c r="G40" s="200">
        <f>IF(F40=0,"",VLOOKUP(F40,'得点テーブル'!$B$6:$H$133,3,0))</f>
      </c>
      <c r="H40" s="59"/>
      <c r="I40" s="61">
        <f>IF(H40=0,"",VLOOKUP(H40,'得点テーブル'!$B$6:$H$133,4,0))</f>
      </c>
      <c r="J40" s="59"/>
      <c r="K40" s="76">
        <f>IF(J40=0,"",VLOOKUP(J40,'得点テーブル'!$B$6:$H$133,5,0))</f>
      </c>
      <c r="L40" s="59"/>
      <c r="M40" s="76">
        <f>IF(L40=0,"",VLOOKUP(L40,'得点テーブル'!$B$6:$H$133,6,0))</f>
      </c>
      <c r="N40" s="59">
        <v>16</v>
      </c>
      <c r="O40" s="76">
        <f>IF(N40=0,"",VLOOKUP(N40,'得点テーブル'!$B$6:$H$133,7,0))</f>
        <v>30</v>
      </c>
      <c r="P40" s="62"/>
    </row>
    <row r="41" spans="1:16" ht="18" customHeight="1">
      <c r="A41" s="79">
        <f t="shared" si="0"/>
        <v>33</v>
      </c>
      <c r="B41" s="79" t="str">
        <f t="shared" si="1"/>
        <v>T</v>
      </c>
      <c r="C41" s="48" t="s">
        <v>696</v>
      </c>
      <c r="D41" s="295" t="s">
        <v>697</v>
      </c>
      <c r="E41" s="79">
        <f t="shared" si="2"/>
        <v>30</v>
      </c>
      <c r="F41" s="59"/>
      <c r="G41" s="200">
        <f>IF(F41=0,"",VLOOKUP(F41,'得点テーブル'!$B$6:$H$133,3,0))</f>
      </c>
      <c r="H41" s="59"/>
      <c r="I41" s="61">
        <f>IF(H41=0,"",VLOOKUP(H41,'得点テーブル'!$B$6:$H$133,4,0))</f>
      </c>
      <c r="J41" s="59"/>
      <c r="K41" s="76">
        <f>IF(J41=0,"",VLOOKUP(J41,'得点テーブル'!$B$6:$H$133,5,0))</f>
      </c>
      <c r="L41" s="59"/>
      <c r="M41" s="76">
        <f>IF(L41=0,"",VLOOKUP(L41,'得点テーブル'!$B$6:$H$133,6,0))</f>
      </c>
      <c r="N41" s="59">
        <v>16</v>
      </c>
      <c r="O41" s="76">
        <f>IF(N41=0,"",VLOOKUP(N41,'得点テーブル'!$B$6:$H$133,7,0))</f>
        <v>30</v>
      </c>
      <c r="P41" s="62"/>
    </row>
    <row r="42" spans="1:16" ht="18" customHeight="1">
      <c r="A42" s="79">
        <f t="shared" si="0"/>
        <v>37</v>
      </c>
      <c r="B42" s="79">
        <f t="shared" si="1"/>
      </c>
      <c r="C42" s="48" t="s">
        <v>797</v>
      </c>
      <c r="D42" s="295" t="s">
        <v>288</v>
      </c>
      <c r="E42" s="79">
        <f t="shared" si="2"/>
        <v>25</v>
      </c>
      <c r="F42" s="59">
        <v>16</v>
      </c>
      <c r="G42" s="200">
        <f>IF(F42=0,"",VLOOKUP(F42,'得点テーブル'!$B$6:$H$133,3,0))</f>
        <v>25</v>
      </c>
      <c r="H42" s="59"/>
      <c r="I42" s="61">
        <f>IF(H42=0,"",VLOOKUP(H42,'得点テーブル'!$B$6:$H$133,4,0))</f>
      </c>
      <c r="J42" s="59"/>
      <c r="K42" s="76">
        <f>IF(J42=0,"",VLOOKUP(J42,'得点テーブル'!$B$6:$H$133,5,0))</f>
      </c>
      <c r="L42" s="59"/>
      <c r="M42" s="76">
        <f>IF(L42=0,"",VLOOKUP(L42,'得点テーブル'!$B$6:$H$133,6,0))</f>
      </c>
      <c r="N42" s="59"/>
      <c r="O42" s="76">
        <f>IF(N42=0,"",VLOOKUP(N42,'得点テーブル'!$B$6:$H$133,7,0))</f>
      </c>
      <c r="P42" s="62"/>
    </row>
    <row r="43" spans="1:16" ht="18" customHeight="1">
      <c r="A43" s="79">
        <f t="shared" si="0"/>
        <v>37</v>
      </c>
      <c r="B43" s="79" t="str">
        <f t="shared" si="1"/>
        <v>T</v>
      </c>
      <c r="C43" s="369" t="s">
        <v>820</v>
      </c>
      <c r="D43" s="415" t="s">
        <v>52</v>
      </c>
      <c r="E43" s="194">
        <f t="shared" si="2"/>
        <v>25</v>
      </c>
      <c r="F43" s="59">
        <v>16</v>
      </c>
      <c r="G43" s="200">
        <f>IF(F43=0,"",VLOOKUP(F43,'得点テーブル'!$B$6:$H$133,3,0))</f>
        <v>25</v>
      </c>
      <c r="H43" s="59"/>
      <c r="I43" s="61">
        <f>IF(H43=0,"",VLOOKUP(H43,'得点テーブル'!$B$6:$H$133,4,0))</f>
      </c>
      <c r="J43" s="59"/>
      <c r="K43" s="76">
        <f>IF(J43=0,"",VLOOKUP(J43,'得点テーブル'!$B$6:$H$133,5,0))</f>
      </c>
      <c r="L43" s="59"/>
      <c r="M43" s="76">
        <f>IF(L43=0,"",VLOOKUP(L43,'得点テーブル'!$B$6:$H$133,6,0))</f>
      </c>
      <c r="N43" s="59"/>
      <c r="O43" s="76">
        <f>IF(N43=0,"",VLOOKUP(N43,'得点テーブル'!$B$6:$H$133,7,0))</f>
      </c>
      <c r="P43" s="62"/>
    </row>
    <row r="44" spans="1:16" ht="18" customHeight="1">
      <c r="A44" s="79">
        <f t="shared" si="0"/>
        <v>37</v>
      </c>
      <c r="B44" s="79" t="str">
        <f t="shared" si="1"/>
        <v>T</v>
      </c>
      <c r="C44" s="369" t="s">
        <v>821</v>
      </c>
      <c r="D44" s="415" t="s">
        <v>47</v>
      </c>
      <c r="E44" s="194">
        <f t="shared" si="2"/>
        <v>25</v>
      </c>
      <c r="F44" s="59">
        <v>16</v>
      </c>
      <c r="G44" s="200">
        <f>IF(F44=0,"",VLOOKUP(F44,'得点テーブル'!$B$6:$H$133,3,0))</f>
        <v>25</v>
      </c>
      <c r="H44" s="59"/>
      <c r="I44" s="61">
        <f>IF(H44=0,"",VLOOKUP(H44,'得点テーブル'!$B$6:$H$133,4,0))</f>
      </c>
      <c r="J44" s="59"/>
      <c r="K44" s="76">
        <f>IF(J44=0,"",VLOOKUP(J44,'得点テーブル'!$B$6:$H$133,5,0))</f>
      </c>
      <c r="L44" s="59"/>
      <c r="M44" s="76">
        <f>IF(L44=0,"",VLOOKUP(L44,'得点テーブル'!$B$6:$H$133,6,0))</f>
      </c>
      <c r="N44" s="59"/>
      <c r="O44" s="76">
        <f>IF(N44=0,"",VLOOKUP(N44,'得点テーブル'!$B$6:$H$133,7,0))</f>
      </c>
      <c r="P44" s="62"/>
    </row>
    <row r="45" spans="1:16" ht="18" customHeight="1">
      <c r="A45" s="79">
        <f t="shared" si="0"/>
        <v>37</v>
      </c>
      <c r="B45" s="79" t="str">
        <f t="shared" si="1"/>
        <v>T</v>
      </c>
      <c r="C45" s="369" t="s">
        <v>822</v>
      </c>
      <c r="D45" s="415" t="s">
        <v>288</v>
      </c>
      <c r="E45" s="194">
        <f t="shared" si="2"/>
        <v>25</v>
      </c>
      <c r="F45" s="59">
        <v>16</v>
      </c>
      <c r="G45" s="200">
        <f>IF(F45=0,"",VLOOKUP(F45,'得点テーブル'!$B$6:$H$133,3,0))</f>
        <v>25</v>
      </c>
      <c r="H45" s="59"/>
      <c r="I45" s="61">
        <f>IF(H45=0,"",VLOOKUP(H45,'得点テーブル'!$B$6:$H$133,4,0))</f>
      </c>
      <c r="J45" s="59"/>
      <c r="K45" s="76">
        <f>IF(J45=0,"",VLOOKUP(J45,'得点テーブル'!$B$6:$H$133,5,0))</f>
      </c>
      <c r="L45" s="59"/>
      <c r="M45" s="76">
        <f>IF(L45=0,"",VLOOKUP(L45,'得点テーブル'!$B$6:$H$133,6,0))</f>
      </c>
      <c r="N45" s="59"/>
      <c r="O45" s="76">
        <f>IF(N45=0,"",VLOOKUP(N45,'得点テーブル'!$B$6:$H$133,7,0))</f>
      </c>
      <c r="P45" s="62"/>
    </row>
    <row r="46" spans="1:16" ht="18" customHeight="1">
      <c r="A46" s="79">
        <f t="shared" si="0"/>
        <v>37</v>
      </c>
      <c r="B46" s="79" t="str">
        <f t="shared" si="1"/>
        <v>T</v>
      </c>
      <c r="C46" s="369" t="s">
        <v>774</v>
      </c>
      <c r="D46" s="415" t="s">
        <v>52</v>
      </c>
      <c r="E46" s="194">
        <f t="shared" si="2"/>
        <v>25</v>
      </c>
      <c r="F46" s="59">
        <v>16</v>
      </c>
      <c r="G46" s="200">
        <f>IF(F46=0,"",VLOOKUP(F46,'得点テーブル'!$B$6:$H$133,3,0))</f>
        <v>25</v>
      </c>
      <c r="H46" s="59"/>
      <c r="I46" s="61">
        <f>IF(H46=0,"",VLOOKUP(H46,'得点テーブル'!$B$6:$H$133,4,0))</f>
      </c>
      <c r="J46" s="59"/>
      <c r="K46" s="76">
        <f>IF(J46=0,"",VLOOKUP(J46,'得点テーブル'!$B$6:$H$133,5,0))</f>
      </c>
      <c r="L46" s="59"/>
      <c r="M46" s="76">
        <f>IF(L46=0,"",VLOOKUP(L46,'得点テーブル'!$B$6:$H$133,6,0))</f>
      </c>
      <c r="N46" s="59"/>
      <c r="O46" s="76">
        <f>IF(N46=0,"",VLOOKUP(N46,'得点テーブル'!$B$6:$H$133,7,0))</f>
      </c>
      <c r="P46" s="62"/>
    </row>
    <row r="47" spans="1:16" ht="18" customHeight="1">
      <c r="A47" s="287">
        <f t="shared" si="0"/>
      </c>
      <c r="B47" s="287">
        <f t="shared" si="1"/>
      </c>
      <c r="C47" s="59"/>
      <c r="D47" s="176"/>
      <c r="E47" s="288">
        <f t="shared" si="2"/>
        <v>0</v>
      </c>
      <c r="F47" s="59"/>
      <c r="G47" s="206">
        <f>IF(F47=0,"",VLOOKUP(F47,'得点テーブル'!$B$6:$H$133,3,0))</f>
      </c>
      <c r="H47" s="59"/>
      <c r="I47" s="61">
        <f>IF(H47=0,"",VLOOKUP(H47,'得点テーブル'!$B$6:$H$133,4,0))</f>
      </c>
      <c r="J47" s="59"/>
      <c r="K47" s="289">
        <f>IF(J47=0,"",VLOOKUP(J47,'得点テーブル'!$B$6:$H$133,5,0))</f>
      </c>
      <c r="L47" s="59"/>
      <c r="M47" s="289">
        <f>IF(L47=0,"",VLOOKUP(L47,'得点テーブル'!$B$6:$H$133,6,0))</f>
      </c>
      <c r="N47" s="59"/>
      <c r="O47" s="289">
        <f>IF(N47=0,"",VLOOKUP(N47,'得点テーブル'!$B$6:$H$133,7,0))</f>
      </c>
      <c r="P47" s="62"/>
    </row>
    <row r="48" spans="1:15" ht="6.75" customHeight="1">
      <c r="A48" s="368"/>
      <c r="B48" s="368"/>
      <c r="C48" s="368"/>
      <c r="D48" s="419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</row>
    <row r="49" spans="1:14" ht="19.5" customHeight="1">
      <c r="A49" s="62" t="s">
        <v>0</v>
      </c>
      <c r="F49" s="62" t="s">
        <v>823</v>
      </c>
      <c r="K49" s="274" t="str">
        <f>K1</f>
        <v>2003/3/31現在</v>
      </c>
      <c r="L49" s="275"/>
      <c r="M49" s="275"/>
      <c r="N49" s="275"/>
    </row>
    <row r="50" ht="4.5" customHeight="1"/>
    <row r="51" spans="1:15" s="47" customFormat="1" ht="13.5">
      <c r="A51" s="517" t="s">
        <v>2</v>
      </c>
      <c r="B51" s="518"/>
      <c r="C51" s="521" t="s">
        <v>3</v>
      </c>
      <c r="D51" s="539" t="s">
        <v>4</v>
      </c>
      <c r="E51" s="68" t="s">
        <v>5</v>
      </c>
      <c r="F51" s="527"/>
      <c r="G51" s="528"/>
      <c r="H51" s="537"/>
      <c r="I51" s="538"/>
      <c r="J51" s="529"/>
      <c r="K51" s="530"/>
      <c r="L51" s="529"/>
      <c r="M51" s="530"/>
      <c r="N51" s="529" t="s">
        <v>11</v>
      </c>
      <c r="O51" s="530"/>
    </row>
    <row r="52" spans="1:15" s="38" customFormat="1" ht="13.5">
      <c r="A52" s="519"/>
      <c r="B52" s="520"/>
      <c r="C52" s="522"/>
      <c r="D52" s="540"/>
      <c r="E52" s="143" t="s">
        <v>12</v>
      </c>
      <c r="F52" s="55" t="s">
        <v>13</v>
      </c>
      <c r="G52" s="56" t="s">
        <v>5</v>
      </c>
      <c r="H52" s="55" t="s">
        <v>13</v>
      </c>
      <c r="I52" s="56" t="s">
        <v>5</v>
      </c>
      <c r="J52" s="55" t="s">
        <v>13</v>
      </c>
      <c r="K52" s="56" t="s">
        <v>5</v>
      </c>
      <c r="L52" s="55" t="s">
        <v>13</v>
      </c>
      <c r="M52" s="56" t="s">
        <v>5</v>
      </c>
      <c r="N52" s="55" t="s">
        <v>13</v>
      </c>
      <c r="O52" s="56" t="s">
        <v>5</v>
      </c>
    </row>
    <row r="53" spans="1:15" s="38" customFormat="1" ht="6.75" customHeight="1">
      <c r="A53" s="320"/>
      <c r="B53" s="320"/>
      <c r="C53" s="331"/>
      <c r="D53" s="356"/>
      <c r="E53" s="333"/>
      <c r="F53" s="334"/>
      <c r="G53" s="335"/>
      <c r="H53" s="336"/>
      <c r="I53" s="337"/>
      <c r="J53" s="334"/>
      <c r="K53" s="335"/>
      <c r="L53" s="336"/>
      <c r="M53" s="337"/>
      <c r="N53" s="334"/>
      <c r="O53" s="335"/>
    </row>
    <row r="54" spans="1:16" ht="18.75" customHeight="1">
      <c r="A54" s="194">
        <f aca="true" t="shared" si="3" ref="A54:A60">IF(E54=0,"",RANK(E54,$E$52:$E$61))</f>
        <v>1</v>
      </c>
      <c r="B54" s="194">
        <f aca="true" t="shared" si="4" ref="B54:B60">IF(E54=0,"",IF(A54=A53,"T",""))</f>
      </c>
      <c r="C54" s="163" t="s">
        <v>681</v>
      </c>
      <c r="D54" s="174" t="s">
        <v>549</v>
      </c>
      <c r="E54" s="194">
        <f aca="true" t="shared" si="5" ref="E54:E60">IF(F54="",0,G54)+IF(H54="",0,I54)+IF(J54="",0,K54)+IF(L54="",0,M54)+IF(N54="",0,O54)</f>
        <v>130</v>
      </c>
      <c r="F54" s="59"/>
      <c r="G54" s="40"/>
      <c r="H54" s="60"/>
      <c r="I54" s="61"/>
      <c r="J54" s="59"/>
      <c r="K54" s="40"/>
      <c r="L54" s="60"/>
      <c r="M54" s="61"/>
      <c r="N54" s="59">
        <v>2</v>
      </c>
      <c r="O54" s="76">
        <f>IF(N54=0,"",VLOOKUP(N54,'得点テーブル'!$B$6:$H$133,7,0))</f>
        <v>130</v>
      </c>
      <c r="P54" s="62">
        <v>90</v>
      </c>
    </row>
    <row r="55" spans="1:16" ht="18.75" customHeight="1">
      <c r="A55" s="79">
        <f t="shared" si="3"/>
        <v>2</v>
      </c>
      <c r="B55" s="79">
        <f t="shared" si="4"/>
      </c>
      <c r="C55" s="50" t="s">
        <v>808</v>
      </c>
      <c r="D55" s="174" t="s">
        <v>34</v>
      </c>
      <c r="E55" s="79">
        <f t="shared" si="5"/>
        <v>90</v>
      </c>
      <c r="F55" s="72"/>
      <c r="G55" s="70"/>
      <c r="H55" s="71"/>
      <c r="I55" s="168"/>
      <c r="J55" s="72"/>
      <c r="K55" s="40"/>
      <c r="L55" s="71"/>
      <c r="M55" s="168"/>
      <c r="N55" s="72">
        <v>4</v>
      </c>
      <c r="O55" s="76">
        <f>IF(N55=0,"",VLOOKUP(N55,'得点テーブル'!$B$6:$H$133,7,0))</f>
        <v>90</v>
      </c>
      <c r="P55" s="62">
        <v>90</v>
      </c>
    </row>
    <row r="56" spans="1:16" ht="18.75" customHeight="1">
      <c r="A56" s="79">
        <f t="shared" si="3"/>
        <v>2</v>
      </c>
      <c r="B56" s="79" t="str">
        <f t="shared" si="4"/>
        <v>T</v>
      </c>
      <c r="C56" s="50" t="s">
        <v>813</v>
      </c>
      <c r="D56" s="174" t="s">
        <v>544</v>
      </c>
      <c r="E56" s="79">
        <f t="shared" si="5"/>
        <v>90</v>
      </c>
      <c r="F56" s="59"/>
      <c r="G56" s="40"/>
      <c r="H56" s="60"/>
      <c r="I56" s="61"/>
      <c r="J56" s="59"/>
      <c r="K56" s="40"/>
      <c r="L56" s="60"/>
      <c r="M56" s="61"/>
      <c r="N56" s="59">
        <v>4</v>
      </c>
      <c r="O56" s="76">
        <f>IF(N56=0,"",VLOOKUP(N56,'得点テーブル'!$B$6:$H$133,7,0))</f>
        <v>90</v>
      </c>
      <c r="P56" s="62">
        <v>50</v>
      </c>
    </row>
    <row r="57" spans="1:16" ht="18.75" customHeight="1">
      <c r="A57" s="79">
        <f t="shared" si="3"/>
        <v>2</v>
      </c>
      <c r="B57" s="79" t="str">
        <f t="shared" si="4"/>
        <v>T</v>
      </c>
      <c r="C57" s="50" t="s">
        <v>701</v>
      </c>
      <c r="D57" s="174" t="s">
        <v>549</v>
      </c>
      <c r="E57" s="79">
        <f t="shared" si="5"/>
        <v>90</v>
      </c>
      <c r="F57" s="59"/>
      <c r="G57" s="40"/>
      <c r="H57" s="60"/>
      <c r="I57" s="61"/>
      <c r="J57" s="59"/>
      <c r="K57" s="40"/>
      <c r="L57" s="60"/>
      <c r="M57" s="61"/>
      <c r="N57" s="59">
        <v>4</v>
      </c>
      <c r="O57" s="76">
        <f>IF(N57=0,"",VLOOKUP(N57,'得点テーブル'!$B$6:$H$133,7,0))</f>
        <v>90</v>
      </c>
      <c r="P57" s="62">
        <v>50</v>
      </c>
    </row>
    <row r="58" spans="1:16" ht="18.75" customHeight="1">
      <c r="A58" s="79">
        <f t="shared" si="3"/>
        <v>5</v>
      </c>
      <c r="B58" s="79">
        <f t="shared" si="4"/>
      </c>
      <c r="C58" s="169" t="s">
        <v>824</v>
      </c>
      <c r="D58" s="181" t="s">
        <v>549</v>
      </c>
      <c r="E58" s="79">
        <f t="shared" si="5"/>
        <v>50</v>
      </c>
      <c r="F58" s="72"/>
      <c r="G58" s="70"/>
      <c r="H58" s="71"/>
      <c r="I58" s="168"/>
      <c r="J58" s="72"/>
      <c r="K58" s="40"/>
      <c r="L58" s="71"/>
      <c r="M58" s="61"/>
      <c r="N58" s="72">
        <v>8</v>
      </c>
      <c r="O58" s="76">
        <f>IF(N58=0,"",VLOOKUP(N58,'得点テーブル'!$B$6:$H$133,7,0))</f>
        <v>50</v>
      </c>
      <c r="P58" s="62">
        <v>50</v>
      </c>
    </row>
    <row r="59" spans="1:16" ht="18.75" customHeight="1">
      <c r="A59" s="79">
        <f t="shared" si="3"/>
        <v>5</v>
      </c>
      <c r="B59" s="79" t="str">
        <f t="shared" si="4"/>
        <v>T</v>
      </c>
      <c r="C59" s="169" t="s">
        <v>815</v>
      </c>
      <c r="D59" s="181" t="s">
        <v>549</v>
      </c>
      <c r="E59" s="79">
        <f t="shared" si="5"/>
        <v>50</v>
      </c>
      <c r="F59" s="72"/>
      <c r="G59" s="70"/>
      <c r="H59" s="71"/>
      <c r="I59" s="168"/>
      <c r="J59" s="72"/>
      <c r="K59" s="40"/>
      <c r="L59" s="71"/>
      <c r="M59" s="61"/>
      <c r="N59" s="72">
        <v>8</v>
      </c>
      <c r="O59" s="76">
        <f>IF(N59=0,"",VLOOKUP(N59,'得点テーブル'!$B$6:$H$133,7,0))</f>
        <v>50</v>
      </c>
      <c r="P59" s="62">
        <v>50</v>
      </c>
    </row>
    <row r="60" spans="1:16" ht="18.75" customHeight="1">
      <c r="A60" s="79">
        <f t="shared" si="3"/>
      </c>
      <c r="B60" s="79">
        <f t="shared" si="4"/>
      </c>
      <c r="C60" s="50"/>
      <c r="D60" s="174"/>
      <c r="E60" s="79">
        <f t="shared" si="5"/>
        <v>0</v>
      </c>
      <c r="F60" s="59"/>
      <c r="G60" s="40"/>
      <c r="H60" s="60"/>
      <c r="I60" s="61"/>
      <c r="J60" s="59"/>
      <c r="K60" s="40"/>
      <c r="L60" s="60"/>
      <c r="M60" s="61"/>
      <c r="N60" s="59"/>
      <c r="O60" s="76">
        <f>IF(N60=0,"",VLOOKUP(N60,'得点テーブル'!$B$6:$H$133,7,0))</f>
      </c>
      <c r="P60" s="62">
        <v>50</v>
      </c>
    </row>
    <row r="61" spans="1:15" ht="18.75" customHeight="1">
      <c r="A61" s="132" t="s">
        <v>534</v>
      </c>
      <c r="B61" s="63" t="s">
        <v>534</v>
      </c>
      <c r="C61" s="50"/>
      <c r="D61" s="174"/>
      <c r="E61" s="83"/>
      <c r="F61" s="59"/>
      <c r="G61" s="40"/>
      <c r="H61" s="60"/>
      <c r="I61" s="61"/>
      <c r="J61" s="59"/>
      <c r="K61" s="40"/>
      <c r="L61" s="60"/>
      <c r="M61" s="61"/>
      <c r="N61" s="59"/>
      <c r="O61" s="93" t="s">
        <v>534</v>
      </c>
    </row>
    <row r="62" spans="1:15" ht="6.75" customHeight="1">
      <c r="A62" s="327"/>
      <c r="B62" s="327"/>
      <c r="C62" s="327"/>
      <c r="D62" s="358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</row>
    <row r="63" spans="1:14" ht="19.5" customHeight="1">
      <c r="A63" s="62" t="s">
        <v>0</v>
      </c>
      <c r="F63" s="62" t="s">
        <v>825</v>
      </c>
      <c r="K63" s="274" t="str">
        <f>K1</f>
        <v>2003/3/31現在</v>
      </c>
      <c r="L63" s="275"/>
      <c r="M63" s="275"/>
      <c r="N63" s="275"/>
    </row>
    <row r="64" ht="4.5" customHeight="1"/>
    <row r="65" spans="1:15" s="47" customFormat="1" ht="13.5">
      <c r="A65" s="517" t="s">
        <v>2</v>
      </c>
      <c r="B65" s="518"/>
      <c r="C65" s="521" t="s">
        <v>3</v>
      </c>
      <c r="D65" s="539" t="s">
        <v>4</v>
      </c>
      <c r="E65" s="68" t="s">
        <v>5</v>
      </c>
      <c r="F65" s="527"/>
      <c r="G65" s="528"/>
      <c r="H65" s="537"/>
      <c r="I65" s="538"/>
      <c r="J65" s="529"/>
      <c r="K65" s="530"/>
      <c r="L65" s="529"/>
      <c r="M65" s="530"/>
      <c r="N65" s="529" t="s">
        <v>11</v>
      </c>
      <c r="O65" s="530"/>
    </row>
    <row r="66" spans="1:15" s="38" customFormat="1" ht="13.5">
      <c r="A66" s="519"/>
      <c r="B66" s="520"/>
      <c r="C66" s="522"/>
      <c r="D66" s="540"/>
      <c r="E66" s="143" t="s">
        <v>12</v>
      </c>
      <c r="F66" s="55" t="s">
        <v>13</v>
      </c>
      <c r="G66" s="56" t="s">
        <v>5</v>
      </c>
      <c r="H66" s="55" t="s">
        <v>13</v>
      </c>
      <c r="I66" s="56" t="s">
        <v>5</v>
      </c>
      <c r="J66" s="55" t="s">
        <v>13</v>
      </c>
      <c r="K66" s="56" t="s">
        <v>5</v>
      </c>
      <c r="L66" s="55" t="s">
        <v>13</v>
      </c>
      <c r="M66" s="56" t="s">
        <v>5</v>
      </c>
      <c r="N66" s="55" t="s">
        <v>13</v>
      </c>
      <c r="O66" s="56" t="s">
        <v>5</v>
      </c>
    </row>
    <row r="67" spans="1:15" s="38" customFormat="1" ht="6.75" customHeight="1">
      <c r="A67" s="320"/>
      <c r="B67" s="320"/>
      <c r="C67" s="331"/>
      <c r="D67" s="356"/>
      <c r="E67" s="333"/>
      <c r="F67" s="334"/>
      <c r="G67" s="335"/>
      <c r="H67" s="336"/>
      <c r="I67" s="337"/>
      <c r="J67" s="334"/>
      <c r="K67" s="335"/>
      <c r="L67" s="336"/>
      <c r="M67" s="337"/>
      <c r="N67" s="334"/>
      <c r="O67" s="335"/>
    </row>
    <row r="68" spans="1:16" ht="18.75" customHeight="1">
      <c r="A68" s="194">
        <f>IF(E68=0,"",RANK(E68,$E$66:$E$81))</f>
        <v>1</v>
      </c>
      <c r="B68" s="194">
        <f aca="true" t="shared" si="6" ref="B68:B79">IF(E68=0,"",IF(A68=A67,"T",""))</f>
      </c>
      <c r="C68" s="195" t="s">
        <v>826</v>
      </c>
      <c r="D68" s="420" t="s">
        <v>145</v>
      </c>
      <c r="E68" s="194">
        <f aca="true" t="shared" si="7" ref="E68:E79">IF(F68="",0,G68)+IF(H68="",0,I68)+IF(J68="",0,K68)+IF(L68="",0,M68)+IF(N68="",0,O68)</f>
        <v>130</v>
      </c>
      <c r="F68" s="41"/>
      <c r="G68" s="40"/>
      <c r="H68" s="60"/>
      <c r="I68" s="66"/>
      <c r="J68" s="41"/>
      <c r="K68" s="40"/>
      <c r="L68" s="60"/>
      <c r="M68" s="66"/>
      <c r="N68" s="170">
        <v>2</v>
      </c>
      <c r="O68" s="76">
        <f>IF(N68=0,"",VLOOKUP(N68,'得点テーブル'!$B$6:$H$133,7,0))</f>
        <v>130</v>
      </c>
      <c r="P68" s="62"/>
    </row>
    <row r="69" spans="1:15" ht="18.75" customHeight="1">
      <c r="A69" s="79">
        <f aca="true" t="shared" si="8" ref="A69:A79">IF(E69=0,"",RANK(E69,$E$66:$E$81))</f>
        <v>1</v>
      </c>
      <c r="B69" s="79" t="str">
        <f t="shared" si="6"/>
        <v>T</v>
      </c>
      <c r="C69" s="196" t="s">
        <v>827</v>
      </c>
      <c r="D69" s="420" t="s">
        <v>544</v>
      </c>
      <c r="E69" s="79">
        <f t="shared" si="7"/>
        <v>130</v>
      </c>
      <c r="F69" s="41"/>
      <c r="G69" s="40"/>
      <c r="H69" s="60"/>
      <c r="I69" s="66"/>
      <c r="J69" s="41"/>
      <c r="K69" s="40"/>
      <c r="L69" s="60"/>
      <c r="M69" s="66"/>
      <c r="N69" s="170">
        <v>2</v>
      </c>
      <c r="O69" s="76">
        <f>IF(N69=0,"",VLOOKUP(N69,'得点テーブル'!$B$6:$H$133,7,0))</f>
        <v>130</v>
      </c>
    </row>
    <row r="70" spans="1:15" ht="18.75" customHeight="1">
      <c r="A70" s="79">
        <f t="shared" si="8"/>
        <v>3</v>
      </c>
      <c r="B70" s="79">
        <f t="shared" si="6"/>
      </c>
      <c r="C70" s="128" t="s">
        <v>828</v>
      </c>
      <c r="D70" s="421" t="s">
        <v>42</v>
      </c>
      <c r="E70" s="194">
        <f t="shared" si="7"/>
        <v>90</v>
      </c>
      <c r="F70" s="41"/>
      <c r="G70" s="40"/>
      <c r="H70" s="60"/>
      <c r="I70" s="66"/>
      <c r="J70" s="41"/>
      <c r="K70" s="40"/>
      <c r="L70" s="60"/>
      <c r="M70" s="66"/>
      <c r="N70" s="170">
        <v>4</v>
      </c>
      <c r="O70" s="76">
        <f>IF(N70=0,"",VLOOKUP(N70,'得点テーブル'!$B$6:$H$133,7,0))</f>
        <v>90</v>
      </c>
    </row>
    <row r="71" spans="1:15" ht="18.75" customHeight="1">
      <c r="A71" s="79">
        <f t="shared" si="8"/>
        <v>3</v>
      </c>
      <c r="B71" s="79" t="str">
        <f t="shared" si="6"/>
        <v>T</v>
      </c>
      <c r="C71" s="196" t="s">
        <v>829</v>
      </c>
      <c r="D71" s="421" t="s">
        <v>42</v>
      </c>
      <c r="E71" s="194">
        <f t="shared" si="7"/>
        <v>90</v>
      </c>
      <c r="F71" s="41"/>
      <c r="G71" s="40"/>
      <c r="H71" s="60"/>
      <c r="I71" s="66"/>
      <c r="J71" s="41"/>
      <c r="K71" s="40"/>
      <c r="L71" s="60"/>
      <c r="M71" s="66"/>
      <c r="N71" s="170">
        <v>4</v>
      </c>
      <c r="O71" s="76">
        <f>IF(N71=0,"",VLOOKUP(N71,'得点テーブル'!$B$6:$H$133,7,0))</f>
        <v>90</v>
      </c>
    </row>
    <row r="72" spans="1:15" ht="18.75" customHeight="1">
      <c r="A72" s="79">
        <f t="shared" si="8"/>
        <v>3</v>
      </c>
      <c r="B72" s="79" t="str">
        <f t="shared" si="6"/>
        <v>T</v>
      </c>
      <c r="C72" s="128" t="s">
        <v>830</v>
      </c>
      <c r="D72" s="420" t="s">
        <v>367</v>
      </c>
      <c r="E72" s="79">
        <f t="shared" si="7"/>
        <v>90</v>
      </c>
      <c r="F72" s="41"/>
      <c r="G72" s="40"/>
      <c r="H72" s="60"/>
      <c r="I72" s="66"/>
      <c r="J72" s="41"/>
      <c r="K72" s="40"/>
      <c r="L72" s="60"/>
      <c r="M72" s="66"/>
      <c r="N72" s="170">
        <v>4</v>
      </c>
      <c r="O72" s="76">
        <f>IF(N72=0,"",VLOOKUP(N72,'得点テーブル'!$B$6:$H$133,7,0))</f>
        <v>90</v>
      </c>
    </row>
    <row r="73" spans="1:15" ht="18.75" customHeight="1">
      <c r="A73" s="79">
        <f t="shared" si="8"/>
        <v>3</v>
      </c>
      <c r="B73" s="79" t="str">
        <f t="shared" si="6"/>
        <v>T</v>
      </c>
      <c r="C73" s="50" t="s">
        <v>831</v>
      </c>
      <c r="D73" s="174" t="s">
        <v>367</v>
      </c>
      <c r="E73" s="79">
        <f t="shared" si="7"/>
        <v>90</v>
      </c>
      <c r="F73" s="41"/>
      <c r="G73" s="40"/>
      <c r="H73" s="60"/>
      <c r="I73" s="66"/>
      <c r="J73" s="41"/>
      <c r="K73" s="40"/>
      <c r="L73" s="60"/>
      <c r="M73" s="66"/>
      <c r="N73" s="170">
        <v>4</v>
      </c>
      <c r="O73" s="76">
        <f>IF(N73=0,"",VLOOKUP(N73,'得点テーブル'!$B$6:$H$133,7,0))</f>
        <v>90</v>
      </c>
    </row>
    <row r="74" spans="1:15" ht="18.75" customHeight="1">
      <c r="A74" s="79">
        <f t="shared" si="8"/>
        <v>7</v>
      </c>
      <c r="B74" s="79">
        <f t="shared" si="6"/>
      </c>
      <c r="C74" s="50" t="s">
        <v>832</v>
      </c>
      <c r="D74" s="174" t="s">
        <v>367</v>
      </c>
      <c r="E74" s="79">
        <f t="shared" si="7"/>
        <v>50</v>
      </c>
      <c r="F74" s="41"/>
      <c r="G74" s="40"/>
      <c r="H74" s="60"/>
      <c r="I74" s="66"/>
      <c r="J74" s="41"/>
      <c r="K74" s="40"/>
      <c r="L74" s="60"/>
      <c r="M74" s="66"/>
      <c r="N74" s="170">
        <v>8</v>
      </c>
      <c r="O74" s="76">
        <f>IF(N74=0,"",VLOOKUP(N74,'得点テーブル'!$B$6:$H$133,7,0))</f>
        <v>50</v>
      </c>
    </row>
    <row r="75" spans="1:15" ht="18.75" customHeight="1">
      <c r="A75" s="79">
        <f t="shared" si="8"/>
        <v>7</v>
      </c>
      <c r="B75" s="79" t="str">
        <f t="shared" si="6"/>
        <v>T</v>
      </c>
      <c r="C75" s="50" t="s">
        <v>833</v>
      </c>
      <c r="D75" s="174" t="s">
        <v>52</v>
      </c>
      <c r="E75" s="79">
        <f t="shared" si="7"/>
        <v>50</v>
      </c>
      <c r="F75" s="41"/>
      <c r="G75" s="40"/>
      <c r="H75" s="60"/>
      <c r="I75" s="66"/>
      <c r="J75" s="41"/>
      <c r="K75" s="40"/>
      <c r="L75" s="60"/>
      <c r="M75" s="66"/>
      <c r="N75" s="170">
        <v>8</v>
      </c>
      <c r="O75" s="76">
        <f>IF(N75=0,"",VLOOKUP(N75,'得点テーブル'!$B$6:$H$133,7,0))</f>
        <v>50</v>
      </c>
    </row>
    <row r="76" spans="1:15" ht="18.75" customHeight="1">
      <c r="A76" s="79">
        <f t="shared" si="8"/>
        <v>7</v>
      </c>
      <c r="B76" s="79" t="str">
        <f t="shared" si="6"/>
        <v>T</v>
      </c>
      <c r="C76" s="50" t="s">
        <v>834</v>
      </c>
      <c r="D76" s="174" t="s">
        <v>52</v>
      </c>
      <c r="E76" s="79">
        <f t="shared" si="7"/>
        <v>50</v>
      </c>
      <c r="F76" s="41"/>
      <c r="G76" s="40"/>
      <c r="H76" s="60"/>
      <c r="I76" s="66"/>
      <c r="J76" s="41"/>
      <c r="K76" s="40"/>
      <c r="L76" s="60"/>
      <c r="M76" s="66"/>
      <c r="N76" s="170">
        <v>8</v>
      </c>
      <c r="O76" s="76">
        <f>IF(N76=0,"",VLOOKUP(N76,'得点テーブル'!$B$6:$H$133,7,0))</f>
        <v>50</v>
      </c>
    </row>
    <row r="77" spans="1:15" ht="18.75" customHeight="1">
      <c r="A77" s="79">
        <f t="shared" si="8"/>
        <v>7</v>
      </c>
      <c r="B77" s="79" t="str">
        <f t="shared" si="6"/>
        <v>T</v>
      </c>
      <c r="C77" s="50" t="s">
        <v>835</v>
      </c>
      <c r="D77" s="174" t="s">
        <v>34</v>
      </c>
      <c r="E77" s="79">
        <f t="shared" si="7"/>
        <v>50</v>
      </c>
      <c r="F77" s="41"/>
      <c r="G77" s="40"/>
      <c r="H77" s="60"/>
      <c r="I77" s="66"/>
      <c r="J77" s="41"/>
      <c r="K77" s="40"/>
      <c r="L77" s="60"/>
      <c r="M77" s="66"/>
      <c r="N77" s="170">
        <v>8</v>
      </c>
      <c r="O77" s="76">
        <f>IF(N77=0,"",VLOOKUP(N77,'得点テーブル'!$B$6:$H$133,7,0))</f>
        <v>50</v>
      </c>
    </row>
    <row r="78" spans="1:15" ht="18.75" customHeight="1">
      <c r="A78" s="79">
        <f t="shared" si="8"/>
        <v>7</v>
      </c>
      <c r="B78" s="79" t="str">
        <f t="shared" si="6"/>
        <v>T</v>
      </c>
      <c r="C78" s="50" t="s">
        <v>836</v>
      </c>
      <c r="D78" s="174" t="s">
        <v>34</v>
      </c>
      <c r="E78" s="79">
        <f t="shared" si="7"/>
        <v>50</v>
      </c>
      <c r="F78" s="41"/>
      <c r="G78" s="40"/>
      <c r="H78" s="60"/>
      <c r="I78" s="66"/>
      <c r="J78" s="41"/>
      <c r="K78" s="40"/>
      <c r="L78" s="60"/>
      <c r="M78" s="66"/>
      <c r="N78" s="170">
        <v>8</v>
      </c>
      <c r="O78" s="76">
        <f>IF(N78=0,"",VLOOKUP(N78,'得点テーブル'!$B$6:$H$133,7,0))</f>
        <v>50</v>
      </c>
    </row>
    <row r="79" spans="1:15" ht="18.75" customHeight="1">
      <c r="A79" s="79">
        <f t="shared" si="8"/>
      </c>
      <c r="B79" s="79">
        <f t="shared" si="6"/>
      </c>
      <c r="C79" s="257"/>
      <c r="D79" s="174"/>
      <c r="E79" s="79">
        <f t="shared" si="7"/>
        <v>0</v>
      </c>
      <c r="F79" s="41"/>
      <c r="G79" s="40"/>
      <c r="H79" s="60"/>
      <c r="I79" s="66"/>
      <c r="J79" s="41"/>
      <c r="K79" s="40"/>
      <c r="L79" s="60"/>
      <c r="M79" s="66"/>
      <c r="N79" s="170"/>
      <c r="O79" s="76">
        <f>IF(N79=0,"",VLOOKUP(N79,'得点テーブル'!$B$6:$H$133,7,0))</f>
      </c>
    </row>
    <row r="80" spans="1:15" ht="6.75" customHeight="1">
      <c r="A80" s="327"/>
      <c r="B80" s="327"/>
      <c r="C80" s="327"/>
      <c r="D80" s="358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</row>
  </sheetData>
  <mergeCells count="24">
    <mergeCell ref="A51:B52"/>
    <mergeCell ref="C51:C52"/>
    <mergeCell ref="D51:D52"/>
    <mergeCell ref="A3:B4"/>
    <mergeCell ref="C3:C4"/>
    <mergeCell ref="D3:D4"/>
    <mergeCell ref="F65:G65"/>
    <mergeCell ref="D65:D66"/>
    <mergeCell ref="C65:C66"/>
    <mergeCell ref="A65:B66"/>
    <mergeCell ref="N3:O3"/>
    <mergeCell ref="N51:O51"/>
    <mergeCell ref="N65:O65"/>
    <mergeCell ref="F51:G51"/>
    <mergeCell ref="H51:I51"/>
    <mergeCell ref="J51:K51"/>
    <mergeCell ref="L51:M51"/>
    <mergeCell ref="L65:M65"/>
    <mergeCell ref="J65:K65"/>
    <mergeCell ref="H65:I65"/>
    <mergeCell ref="F3:G3"/>
    <mergeCell ref="H3:I3"/>
    <mergeCell ref="J3:K3"/>
    <mergeCell ref="L3:M3"/>
  </mergeCells>
  <printOptions/>
  <pageMargins left="0.5905511811023623" right="0.4724409448818898" top="0.8" bottom="0.5905511811023623" header="0.5118110236220472" footer="0.33"/>
  <pageSetup blackAndWhite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5.375" style="1" customWidth="1"/>
    <col min="3" max="3" width="9.00390625" style="1" customWidth="1"/>
    <col min="4" max="4" width="13.6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278" t="s">
        <v>837</v>
      </c>
      <c r="C2" s="278"/>
      <c r="D2" s="278"/>
      <c r="E2" s="278"/>
      <c r="F2" s="278"/>
      <c r="G2" s="278"/>
      <c r="H2" s="278"/>
      <c r="I2" s="278"/>
    </row>
    <row r="3" spans="2:9" ht="13.5">
      <c r="B3" s="2" t="s">
        <v>838</v>
      </c>
      <c r="C3" s="2"/>
      <c r="D3" s="2"/>
      <c r="E3" s="2"/>
      <c r="F3" s="2"/>
      <c r="G3" s="2"/>
      <c r="H3" s="2"/>
      <c r="I3" s="2"/>
    </row>
    <row r="4" spans="2:9" ht="13.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</row>
    <row r="5" spans="2:9" s="504" customFormat="1" ht="13.5">
      <c r="B5" s="499" t="s">
        <v>2</v>
      </c>
      <c r="C5" s="500" t="s">
        <v>839</v>
      </c>
      <c r="D5" s="501" t="s">
        <v>942</v>
      </c>
      <c r="E5" s="502" t="s">
        <v>840</v>
      </c>
      <c r="F5" s="502" t="s">
        <v>841</v>
      </c>
      <c r="G5" s="502" t="s">
        <v>842</v>
      </c>
      <c r="H5" s="502" t="s">
        <v>843</v>
      </c>
      <c r="I5" s="503"/>
    </row>
    <row r="6" spans="2:9" ht="13.5">
      <c r="B6" s="3">
        <v>1</v>
      </c>
      <c r="C6" s="4">
        <v>25</v>
      </c>
      <c r="D6" s="4">
        <v>150</v>
      </c>
      <c r="E6" s="4">
        <v>150</v>
      </c>
      <c r="F6" s="4">
        <v>200</v>
      </c>
      <c r="G6" s="4">
        <v>150</v>
      </c>
      <c r="H6" s="4">
        <v>180</v>
      </c>
      <c r="I6" s="5"/>
    </row>
    <row r="7" spans="2:9" ht="13.5">
      <c r="B7" s="6">
        <v>2</v>
      </c>
      <c r="C7" s="7">
        <v>18</v>
      </c>
      <c r="D7" s="7">
        <v>100</v>
      </c>
      <c r="E7" s="7">
        <v>100</v>
      </c>
      <c r="F7" s="7">
        <v>150</v>
      </c>
      <c r="G7" s="7">
        <v>100</v>
      </c>
      <c r="H7" s="7">
        <v>130</v>
      </c>
      <c r="I7" s="8"/>
    </row>
    <row r="8" spans="2:9" ht="13.5">
      <c r="B8" s="9">
        <v>3</v>
      </c>
      <c r="C8" s="10">
        <v>12</v>
      </c>
      <c r="D8" s="11">
        <v>80</v>
      </c>
      <c r="E8" s="12">
        <v>70</v>
      </c>
      <c r="F8" s="13">
        <v>110</v>
      </c>
      <c r="G8" s="260">
        <v>80</v>
      </c>
      <c r="H8" s="13">
        <v>100</v>
      </c>
      <c r="I8" s="14"/>
    </row>
    <row r="9" spans="2:9" ht="13.5">
      <c r="B9" s="15">
        <v>4</v>
      </c>
      <c r="C9" s="16">
        <v>12</v>
      </c>
      <c r="D9" s="17">
        <v>70</v>
      </c>
      <c r="E9" s="16">
        <v>70</v>
      </c>
      <c r="F9" s="16">
        <v>100</v>
      </c>
      <c r="G9" s="16">
        <v>70</v>
      </c>
      <c r="H9" s="16">
        <v>90</v>
      </c>
      <c r="I9" s="18"/>
    </row>
    <row r="10" spans="2:9" ht="13.5">
      <c r="B10" s="9">
        <v>5</v>
      </c>
      <c r="C10" s="13">
        <v>8</v>
      </c>
      <c r="D10" s="13">
        <v>40</v>
      </c>
      <c r="E10" s="13">
        <v>40</v>
      </c>
      <c r="F10" s="13">
        <v>75</v>
      </c>
      <c r="G10" s="13">
        <v>40</v>
      </c>
      <c r="H10" s="13">
        <v>50</v>
      </c>
      <c r="I10" s="14"/>
    </row>
    <row r="11" spans="2:9" ht="13.5">
      <c r="B11" s="19">
        <v>6</v>
      </c>
      <c r="C11" s="20">
        <v>8</v>
      </c>
      <c r="D11" s="20">
        <v>40</v>
      </c>
      <c r="E11" s="20">
        <v>40</v>
      </c>
      <c r="F11" s="20">
        <v>70</v>
      </c>
      <c r="G11" s="20">
        <v>40</v>
      </c>
      <c r="H11" s="20">
        <v>50</v>
      </c>
      <c r="I11" s="21"/>
    </row>
    <row r="12" spans="2:9" ht="13.5">
      <c r="B12" s="19">
        <v>7</v>
      </c>
      <c r="C12" s="20">
        <v>8</v>
      </c>
      <c r="D12" s="20">
        <v>40</v>
      </c>
      <c r="E12" s="20">
        <v>40</v>
      </c>
      <c r="F12" s="20">
        <v>65</v>
      </c>
      <c r="G12" s="20">
        <v>40</v>
      </c>
      <c r="H12" s="20">
        <v>50</v>
      </c>
      <c r="I12" s="21"/>
    </row>
    <row r="13" spans="2:9" ht="13.5">
      <c r="B13" s="15">
        <v>8</v>
      </c>
      <c r="C13" s="16">
        <v>8</v>
      </c>
      <c r="D13" s="16">
        <v>40</v>
      </c>
      <c r="E13" s="16">
        <v>40</v>
      </c>
      <c r="F13" s="16">
        <v>60</v>
      </c>
      <c r="G13" s="16">
        <v>40</v>
      </c>
      <c r="H13" s="16">
        <v>50</v>
      </c>
      <c r="I13" s="18"/>
    </row>
    <row r="14" spans="2:9" ht="13.5">
      <c r="B14" s="9">
        <v>9</v>
      </c>
      <c r="C14" s="13">
        <v>6</v>
      </c>
      <c r="D14" s="13">
        <v>25</v>
      </c>
      <c r="E14" s="13">
        <v>25</v>
      </c>
      <c r="F14" s="13">
        <v>40</v>
      </c>
      <c r="G14" s="13">
        <v>20</v>
      </c>
      <c r="H14" s="13">
        <v>30</v>
      </c>
      <c r="I14" s="14"/>
    </row>
    <row r="15" spans="2:9" ht="13.5">
      <c r="B15" s="19">
        <v>10</v>
      </c>
      <c r="C15" s="20">
        <v>6</v>
      </c>
      <c r="D15" s="20">
        <v>25</v>
      </c>
      <c r="E15" s="20">
        <v>25</v>
      </c>
      <c r="F15" s="20">
        <v>40</v>
      </c>
      <c r="G15" s="20">
        <v>20</v>
      </c>
      <c r="H15" s="20">
        <v>30</v>
      </c>
      <c r="I15" s="21"/>
    </row>
    <row r="16" spans="2:9" ht="13.5">
      <c r="B16" s="19">
        <v>11</v>
      </c>
      <c r="C16" s="20">
        <v>6</v>
      </c>
      <c r="D16" s="20">
        <v>25</v>
      </c>
      <c r="E16" s="20">
        <v>25</v>
      </c>
      <c r="F16" s="20">
        <v>40</v>
      </c>
      <c r="G16" s="20">
        <v>20</v>
      </c>
      <c r="H16" s="20">
        <v>30</v>
      </c>
      <c r="I16" s="21"/>
    </row>
    <row r="17" spans="2:9" ht="13.5">
      <c r="B17" s="19">
        <v>12</v>
      </c>
      <c r="C17" s="20">
        <v>6</v>
      </c>
      <c r="D17" s="20">
        <v>25</v>
      </c>
      <c r="E17" s="20">
        <v>25</v>
      </c>
      <c r="F17" s="20">
        <v>40</v>
      </c>
      <c r="G17" s="20">
        <v>20</v>
      </c>
      <c r="H17" s="20">
        <v>30</v>
      </c>
      <c r="I17" s="21"/>
    </row>
    <row r="18" spans="2:9" ht="13.5">
      <c r="B18" s="19">
        <v>13</v>
      </c>
      <c r="C18" s="20">
        <v>6</v>
      </c>
      <c r="D18" s="20">
        <v>25</v>
      </c>
      <c r="E18" s="20">
        <v>25</v>
      </c>
      <c r="F18" s="20">
        <v>40</v>
      </c>
      <c r="G18" s="20">
        <v>20</v>
      </c>
      <c r="H18" s="20">
        <v>30</v>
      </c>
      <c r="I18" s="21"/>
    </row>
    <row r="19" spans="2:9" ht="13.5">
      <c r="B19" s="19">
        <v>14</v>
      </c>
      <c r="C19" s="20">
        <v>6</v>
      </c>
      <c r="D19" s="20">
        <v>25</v>
      </c>
      <c r="E19" s="20">
        <v>25</v>
      </c>
      <c r="F19" s="20">
        <v>40</v>
      </c>
      <c r="G19" s="20">
        <v>20</v>
      </c>
      <c r="H19" s="20">
        <v>30</v>
      </c>
      <c r="I19" s="21"/>
    </row>
    <row r="20" spans="2:9" ht="13.5">
      <c r="B20" s="19">
        <v>15</v>
      </c>
      <c r="C20" s="20">
        <v>6</v>
      </c>
      <c r="D20" s="20">
        <v>25</v>
      </c>
      <c r="E20" s="20">
        <v>25</v>
      </c>
      <c r="F20" s="20">
        <v>40</v>
      </c>
      <c r="G20" s="20">
        <v>20</v>
      </c>
      <c r="H20" s="20">
        <v>30</v>
      </c>
      <c r="I20" s="21"/>
    </row>
    <row r="21" spans="2:9" ht="13.5">
      <c r="B21" s="15">
        <v>16</v>
      </c>
      <c r="C21" s="16">
        <v>6</v>
      </c>
      <c r="D21" s="16">
        <v>25</v>
      </c>
      <c r="E21" s="16">
        <v>25</v>
      </c>
      <c r="F21" s="16">
        <v>40</v>
      </c>
      <c r="G21" s="16">
        <v>20</v>
      </c>
      <c r="H21" s="16">
        <v>30</v>
      </c>
      <c r="I21" s="18"/>
    </row>
    <row r="22" spans="2:9" ht="13.5">
      <c r="B22" s="9">
        <v>17</v>
      </c>
      <c r="C22" s="13">
        <v>4</v>
      </c>
      <c r="D22" s="13">
        <v>15</v>
      </c>
      <c r="E22" s="13">
        <v>15</v>
      </c>
      <c r="F22" s="13">
        <v>30</v>
      </c>
      <c r="G22" s="13">
        <v>10</v>
      </c>
      <c r="H22" s="13">
        <v>20</v>
      </c>
      <c r="I22" s="22"/>
    </row>
    <row r="23" spans="2:9" ht="13.5">
      <c r="B23" s="19">
        <v>18</v>
      </c>
      <c r="C23" s="20">
        <v>4</v>
      </c>
      <c r="D23" s="20">
        <v>15</v>
      </c>
      <c r="E23" s="20">
        <v>15</v>
      </c>
      <c r="F23" s="20">
        <v>30</v>
      </c>
      <c r="G23" s="20">
        <v>10</v>
      </c>
      <c r="H23" s="20">
        <v>20</v>
      </c>
      <c r="I23" s="5"/>
    </row>
    <row r="24" spans="2:9" ht="13.5">
      <c r="B24" s="19">
        <v>19</v>
      </c>
      <c r="C24" s="20">
        <v>4</v>
      </c>
      <c r="D24" s="20">
        <v>15</v>
      </c>
      <c r="E24" s="20">
        <v>15</v>
      </c>
      <c r="F24" s="20">
        <v>30</v>
      </c>
      <c r="G24" s="20">
        <v>10</v>
      </c>
      <c r="H24" s="20">
        <v>20</v>
      </c>
      <c r="I24" s="5"/>
    </row>
    <row r="25" spans="2:9" ht="13.5">
      <c r="B25" s="19">
        <v>20</v>
      </c>
      <c r="C25" s="20">
        <v>4</v>
      </c>
      <c r="D25" s="20">
        <v>15</v>
      </c>
      <c r="E25" s="20">
        <v>15</v>
      </c>
      <c r="F25" s="20">
        <v>30</v>
      </c>
      <c r="G25" s="20">
        <v>10</v>
      </c>
      <c r="H25" s="20">
        <v>20</v>
      </c>
      <c r="I25" s="5"/>
    </row>
    <row r="26" spans="2:9" ht="13.5">
      <c r="B26" s="19">
        <v>21</v>
      </c>
      <c r="C26" s="4">
        <v>4</v>
      </c>
      <c r="D26" s="20">
        <v>15</v>
      </c>
      <c r="E26" s="20">
        <v>15</v>
      </c>
      <c r="F26" s="20">
        <v>30</v>
      </c>
      <c r="G26" s="20">
        <v>10</v>
      </c>
      <c r="H26" s="20">
        <v>20</v>
      </c>
      <c r="I26" s="5"/>
    </row>
    <row r="27" spans="2:9" ht="13.5">
      <c r="B27" s="19">
        <v>22</v>
      </c>
      <c r="C27" s="4">
        <v>4</v>
      </c>
      <c r="D27" s="20">
        <v>15</v>
      </c>
      <c r="E27" s="20">
        <v>15</v>
      </c>
      <c r="F27" s="20">
        <v>30</v>
      </c>
      <c r="G27" s="20">
        <v>10</v>
      </c>
      <c r="H27" s="20">
        <v>20</v>
      </c>
      <c r="I27" s="5"/>
    </row>
    <row r="28" spans="2:9" ht="13.5">
      <c r="B28" s="19">
        <v>23</v>
      </c>
      <c r="C28" s="4">
        <v>4</v>
      </c>
      <c r="D28" s="20">
        <v>15</v>
      </c>
      <c r="E28" s="20">
        <v>15</v>
      </c>
      <c r="F28" s="20">
        <v>30</v>
      </c>
      <c r="G28" s="20">
        <v>10</v>
      </c>
      <c r="H28" s="20">
        <v>20</v>
      </c>
      <c r="I28" s="5"/>
    </row>
    <row r="29" spans="2:9" ht="13.5">
      <c r="B29" s="19">
        <v>24</v>
      </c>
      <c r="C29" s="4">
        <v>4</v>
      </c>
      <c r="D29" s="20">
        <v>15</v>
      </c>
      <c r="E29" s="20">
        <v>15</v>
      </c>
      <c r="F29" s="20">
        <v>30</v>
      </c>
      <c r="G29" s="20">
        <v>10</v>
      </c>
      <c r="H29" s="20">
        <v>20</v>
      </c>
      <c r="I29" s="5"/>
    </row>
    <row r="30" spans="2:9" ht="13.5">
      <c r="B30" s="19">
        <v>25</v>
      </c>
      <c r="C30" s="4">
        <v>4</v>
      </c>
      <c r="D30" s="20">
        <v>15</v>
      </c>
      <c r="E30" s="20">
        <v>15</v>
      </c>
      <c r="F30" s="20">
        <v>30</v>
      </c>
      <c r="G30" s="20">
        <v>10</v>
      </c>
      <c r="H30" s="20">
        <v>20</v>
      </c>
      <c r="I30" s="5"/>
    </row>
    <row r="31" spans="2:9" ht="13.5">
      <c r="B31" s="19">
        <v>26</v>
      </c>
      <c r="C31" s="4">
        <v>4</v>
      </c>
      <c r="D31" s="20">
        <v>15</v>
      </c>
      <c r="E31" s="20">
        <v>15</v>
      </c>
      <c r="F31" s="20">
        <v>30</v>
      </c>
      <c r="G31" s="20">
        <v>10</v>
      </c>
      <c r="H31" s="20">
        <v>20</v>
      </c>
      <c r="I31" s="5"/>
    </row>
    <row r="32" spans="2:9" ht="13.5">
      <c r="B32" s="19">
        <v>27</v>
      </c>
      <c r="C32" s="4">
        <v>4</v>
      </c>
      <c r="D32" s="20">
        <v>15</v>
      </c>
      <c r="E32" s="20">
        <v>15</v>
      </c>
      <c r="F32" s="20">
        <v>30</v>
      </c>
      <c r="G32" s="20">
        <v>10</v>
      </c>
      <c r="H32" s="20">
        <v>20</v>
      </c>
      <c r="I32" s="5"/>
    </row>
    <row r="33" spans="2:9" ht="13.5">
      <c r="B33" s="19">
        <v>28</v>
      </c>
      <c r="C33" s="4">
        <v>4</v>
      </c>
      <c r="D33" s="20">
        <v>15</v>
      </c>
      <c r="E33" s="20">
        <v>15</v>
      </c>
      <c r="F33" s="20">
        <v>30</v>
      </c>
      <c r="G33" s="20">
        <v>10</v>
      </c>
      <c r="H33" s="20">
        <v>20</v>
      </c>
      <c r="I33" s="5"/>
    </row>
    <row r="34" spans="2:9" ht="13.5">
      <c r="B34" s="19">
        <v>29</v>
      </c>
      <c r="C34" s="4">
        <v>4</v>
      </c>
      <c r="D34" s="20">
        <v>15</v>
      </c>
      <c r="E34" s="20">
        <v>15</v>
      </c>
      <c r="F34" s="20">
        <v>30</v>
      </c>
      <c r="G34" s="20">
        <v>10</v>
      </c>
      <c r="H34" s="20">
        <v>20</v>
      </c>
      <c r="I34" s="5"/>
    </row>
    <row r="35" spans="2:9" ht="13.5">
      <c r="B35" s="19">
        <v>30</v>
      </c>
      <c r="C35" s="4">
        <v>4</v>
      </c>
      <c r="D35" s="20">
        <v>15</v>
      </c>
      <c r="E35" s="20">
        <v>15</v>
      </c>
      <c r="F35" s="20">
        <v>30</v>
      </c>
      <c r="G35" s="20">
        <v>10</v>
      </c>
      <c r="H35" s="20">
        <v>20</v>
      </c>
      <c r="I35" s="5"/>
    </row>
    <row r="36" spans="2:9" ht="13.5">
      <c r="B36" s="19">
        <v>31</v>
      </c>
      <c r="C36" s="4">
        <v>4</v>
      </c>
      <c r="D36" s="20">
        <v>15</v>
      </c>
      <c r="E36" s="20">
        <v>15</v>
      </c>
      <c r="F36" s="20">
        <v>30</v>
      </c>
      <c r="G36" s="20">
        <v>10</v>
      </c>
      <c r="H36" s="20">
        <v>20</v>
      </c>
      <c r="I36" s="5"/>
    </row>
    <row r="37" spans="2:9" ht="13.5">
      <c r="B37" s="15">
        <v>32</v>
      </c>
      <c r="C37" s="16">
        <v>4</v>
      </c>
      <c r="D37" s="16">
        <v>15</v>
      </c>
      <c r="E37" s="16">
        <v>15</v>
      </c>
      <c r="F37" s="16">
        <v>30</v>
      </c>
      <c r="G37" s="16">
        <v>10</v>
      </c>
      <c r="H37" s="16">
        <v>20</v>
      </c>
      <c r="I37" s="18"/>
    </row>
    <row r="38" spans="2:9" ht="13.5">
      <c r="B38" s="9">
        <v>33</v>
      </c>
      <c r="C38" s="23">
        <v>2</v>
      </c>
      <c r="D38" s="23">
        <v>10</v>
      </c>
      <c r="E38" s="23">
        <v>10</v>
      </c>
      <c r="F38" s="23">
        <v>20</v>
      </c>
      <c r="G38" s="23"/>
      <c r="H38" s="23">
        <v>15</v>
      </c>
      <c r="I38" s="22"/>
    </row>
    <row r="39" spans="2:9" ht="13.5">
      <c r="B39" s="19">
        <v>34</v>
      </c>
      <c r="C39" s="4">
        <v>2</v>
      </c>
      <c r="D39" s="4">
        <v>10</v>
      </c>
      <c r="E39" s="4">
        <v>10</v>
      </c>
      <c r="F39" s="4">
        <v>20</v>
      </c>
      <c r="G39" s="4"/>
      <c r="H39" s="4">
        <v>15</v>
      </c>
      <c r="I39" s="5"/>
    </row>
    <row r="40" spans="2:9" ht="13.5">
      <c r="B40" s="19">
        <v>35</v>
      </c>
      <c r="C40" s="4">
        <v>2</v>
      </c>
      <c r="D40" s="4">
        <v>10</v>
      </c>
      <c r="E40" s="4">
        <v>10</v>
      </c>
      <c r="F40" s="4">
        <v>20</v>
      </c>
      <c r="G40" s="4"/>
      <c r="H40" s="4">
        <v>15</v>
      </c>
      <c r="I40" s="5"/>
    </row>
    <row r="41" spans="2:9" ht="13.5">
      <c r="B41" s="19">
        <v>36</v>
      </c>
      <c r="C41" s="4">
        <v>2</v>
      </c>
      <c r="D41" s="4">
        <v>10</v>
      </c>
      <c r="E41" s="4">
        <v>10</v>
      </c>
      <c r="F41" s="4">
        <v>20</v>
      </c>
      <c r="G41" s="4"/>
      <c r="H41" s="4">
        <v>15</v>
      </c>
      <c r="I41" s="5"/>
    </row>
    <row r="42" spans="2:9" ht="13.5">
      <c r="B42" s="19">
        <v>37</v>
      </c>
      <c r="C42" s="4">
        <v>2</v>
      </c>
      <c r="D42" s="4">
        <v>10</v>
      </c>
      <c r="E42" s="4">
        <v>10</v>
      </c>
      <c r="F42" s="4">
        <v>20</v>
      </c>
      <c r="G42" s="4"/>
      <c r="H42" s="4">
        <v>15</v>
      </c>
      <c r="I42" s="5"/>
    </row>
    <row r="43" spans="2:9" ht="13.5">
      <c r="B43" s="19">
        <v>38</v>
      </c>
      <c r="C43" s="4">
        <v>2</v>
      </c>
      <c r="D43" s="4">
        <v>10</v>
      </c>
      <c r="E43" s="4">
        <v>10</v>
      </c>
      <c r="F43" s="4">
        <v>20</v>
      </c>
      <c r="G43" s="4"/>
      <c r="H43" s="4">
        <v>15</v>
      </c>
      <c r="I43" s="5"/>
    </row>
    <row r="44" spans="2:9" ht="13.5">
      <c r="B44" s="19">
        <v>39</v>
      </c>
      <c r="C44" s="4">
        <v>2</v>
      </c>
      <c r="D44" s="4">
        <v>10</v>
      </c>
      <c r="E44" s="4">
        <v>10</v>
      </c>
      <c r="F44" s="4">
        <v>20</v>
      </c>
      <c r="G44" s="4"/>
      <c r="H44" s="4">
        <v>15</v>
      </c>
      <c r="I44" s="5"/>
    </row>
    <row r="45" spans="2:9" ht="13.5">
      <c r="B45" s="19">
        <v>40</v>
      </c>
      <c r="C45" s="4">
        <v>2</v>
      </c>
      <c r="D45" s="4">
        <v>10</v>
      </c>
      <c r="E45" s="4">
        <v>10</v>
      </c>
      <c r="F45" s="4">
        <v>20</v>
      </c>
      <c r="G45" s="4"/>
      <c r="H45" s="4">
        <v>15</v>
      </c>
      <c r="I45" s="5"/>
    </row>
    <row r="46" spans="2:9" ht="13.5">
      <c r="B46" s="19">
        <v>41</v>
      </c>
      <c r="C46" s="4">
        <v>2</v>
      </c>
      <c r="D46" s="4">
        <v>10</v>
      </c>
      <c r="E46" s="4">
        <v>10</v>
      </c>
      <c r="F46" s="4">
        <v>20</v>
      </c>
      <c r="G46" s="4"/>
      <c r="H46" s="4">
        <v>15</v>
      </c>
      <c r="I46" s="5"/>
    </row>
    <row r="47" spans="2:9" ht="13.5">
      <c r="B47" s="19">
        <v>42</v>
      </c>
      <c r="C47" s="4">
        <v>2</v>
      </c>
      <c r="D47" s="4">
        <v>10</v>
      </c>
      <c r="E47" s="4">
        <v>10</v>
      </c>
      <c r="F47" s="4">
        <v>20</v>
      </c>
      <c r="G47" s="4"/>
      <c r="H47" s="4">
        <v>15</v>
      </c>
      <c r="I47" s="5"/>
    </row>
    <row r="48" spans="2:9" ht="13.5">
      <c r="B48" s="19">
        <v>43</v>
      </c>
      <c r="C48" s="4">
        <v>2</v>
      </c>
      <c r="D48" s="4">
        <v>10</v>
      </c>
      <c r="E48" s="4">
        <v>10</v>
      </c>
      <c r="F48" s="4">
        <v>20</v>
      </c>
      <c r="G48" s="4"/>
      <c r="H48" s="4">
        <v>15</v>
      </c>
      <c r="I48" s="5"/>
    </row>
    <row r="49" spans="2:9" ht="13.5">
      <c r="B49" s="19">
        <v>44</v>
      </c>
      <c r="C49" s="4">
        <v>2</v>
      </c>
      <c r="D49" s="4">
        <v>10</v>
      </c>
      <c r="E49" s="4">
        <v>10</v>
      </c>
      <c r="F49" s="4">
        <v>20</v>
      </c>
      <c r="G49" s="4"/>
      <c r="H49" s="4">
        <v>15</v>
      </c>
      <c r="I49" s="5"/>
    </row>
    <row r="50" spans="2:9" ht="13.5">
      <c r="B50" s="19">
        <v>45</v>
      </c>
      <c r="C50" s="4">
        <v>2</v>
      </c>
      <c r="D50" s="4">
        <v>10</v>
      </c>
      <c r="E50" s="4">
        <v>10</v>
      </c>
      <c r="F50" s="4">
        <v>20</v>
      </c>
      <c r="G50" s="4"/>
      <c r="H50" s="4">
        <v>15</v>
      </c>
      <c r="I50" s="5"/>
    </row>
    <row r="51" spans="2:9" ht="13.5">
      <c r="B51" s="19">
        <v>46</v>
      </c>
      <c r="C51" s="4">
        <v>2</v>
      </c>
      <c r="D51" s="4">
        <v>10</v>
      </c>
      <c r="E51" s="4">
        <v>10</v>
      </c>
      <c r="F51" s="4">
        <v>20</v>
      </c>
      <c r="G51" s="4"/>
      <c r="H51" s="4">
        <v>15</v>
      </c>
      <c r="I51" s="5"/>
    </row>
    <row r="52" spans="2:9" ht="13.5">
      <c r="B52" s="19">
        <v>47</v>
      </c>
      <c r="C52" s="4">
        <v>2</v>
      </c>
      <c r="D52" s="4">
        <v>10</v>
      </c>
      <c r="E52" s="4">
        <v>10</v>
      </c>
      <c r="F52" s="4">
        <v>20</v>
      </c>
      <c r="G52" s="4"/>
      <c r="H52" s="4">
        <v>15</v>
      </c>
      <c r="I52" s="5"/>
    </row>
    <row r="53" spans="2:9" ht="13.5">
      <c r="B53" s="19">
        <v>48</v>
      </c>
      <c r="C53" s="4">
        <v>2</v>
      </c>
      <c r="D53" s="4">
        <v>10</v>
      </c>
      <c r="E53" s="4">
        <v>10</v>
      </c>
      <c r="F53" s="4">
        <v>20</v>
      </c>
      <c r="G53" s="4"/>
      <c r="H53" s="4">
        <v>15</v>
      </c>
      <c r="I53" s="5"/>
    </row>
    <row r="54" spans="2:9" ht="13.5">
      <c r="B54" s="19">
        <v>49</v>
      </c>
      <c r="C54" s="4">
        <v>2</v>
      </c>
      <c r="D54" s="4">
        <v>10</v>
      </c>
      <c r="E54" s="4">
        <v>10</v>
      </c>
      <c r="F54" s="4">
        <v>20</v>
      </c>
      <c r="G54" s="4"/>
      <c r="H54" s="4">
        <v>15</v>
      </c>
      <c r="I54" s="5"/>
    </row>
    <row r="55" spans="2:9" ht="13.5">
      <c r="B55" s="19">
        <v>50</v>
      </c>
      <c r="C55" s="4">
        <v>2</v>
      </c>
      <c r="D55" s="4">
        <v>10</v>
      </c>
      <c r="E55" s="4">
        <v>10</v>
      </c>
      <c r="F55" s="4">
        <v>20</v>
      </c>
      <c r="G55" s="4"/>
      <c r="H55" s="4">
        <v>15</v>
      </c>
      <c r="I55" s="5"/>
    </row>
    <row r="56" spans="2:9" ht="13.5">
      <c r="B56" s="19">
        <v>51</v>
      </c>
      <c r="C56" s="4">
        <v>2</v>
      </c>
      <c r="D56" s="4">
        <v>10</v>
      </c>
      <c r="E56" s="4">
        <v>10</v>
      </c>
      <c r="F56" s="4">
        <v>20</v>
      </c>
      <c r="G56" s="4"/>
      <c r="H56" s="4">
        <v>15</v>
      </c>
      <c r="I56" s="5"/>
    </row>
    <row r="57" spans="2:9" ht="13.5">
      <c r="B57" s="19">
        <v>52</v>
      </c>
      <c r="C57" s="4">
        <v>2</v>
      </c>
      <c r="D57" s="4">
        <v>10</v>
      </c>
      <c r="E57" s="4">
        <v>10</v>
      </c>
      <c r="F57" s="4">
        <v>20</v>
      </c>
      <c r="G57" s="4"/>
      <c r="H57" s="4">
        <v>15</v>
      </c>
      <c r="I57" s="5"/>
    </row>
    <row r="58" spans="2:9" ht="13.5">
      <c r="B58" s="19">
        <v>53</v>
      </c>
      <c r="C58" s="4">
        <v>2</v>
      </c>
      <c r="D58" s="4">
        <v>10</v>
      </c>
      <c r="E58" s="4">
        <v>10</v>
      </c>
      <c r="F58" s="4">
        <v>20</v>
      </c>
      <c r="G58" s="4"/>
      <c r="H58" s="4">
        <v>15</v>
      </c>
      <c r="I58" s="5"/>
    </row>
    <row r="59" spans="2:9" ht="13.5">
      <c r="B59" s="19">
        <v>54</v>
      </c>
      <c r="C59" s="4">
        <v>2</v>
      </c>
      <c r="D59" s="4">
        <v>10</v>
      </c>
      <c r="E59" s="4">
        <v>10</v>
      </c>
      <c r="F59" s="4">
        <v>20</v>
      </c>
      <c r="G59" s="4"/>
      <c r="H59" s="4">
        <v>15</v>
      </c>
      <c r="I59" s="5"/>
    </row>
    <row r="60" spans="2:9" ht="13.5">
      <c r="B60" s="19">
        <v>55</v>
      </c>
      <c r="C60" s="4">
        <v>2</v>
      </c>
      <c r="D60" s="4">
        <v>10</v>
      </c>
      <c r="E60" s="4">
        <v>10</v>
      </c>
      <c r="F60" s="4">
        <v>20</v>
      </c>
      <c r="G60" s="4"/>
      <c r="H60" s="4">
        <v>15</v>
      </c>
      <c r="I60" s="5"/>
    </row>
    <row r="61" spans="2:9" ht="13.5">
      <c r="B61" s="19">
        <v>56</v>
      </c>
      <c r="C61" s="4">
        <v>2</v>
      </c>
      <c r="D61" s="4">
        <v>10</v>
      </c>
      <c r="E61" s="4">
        <v>10</v>
      </c>
      <c r="F61" s="4">
        <v>20</v>
      </c>
      <c r="G61" s="4"/>
      <c r="H61" s="4">
        <v>15</v>
      </c>
      <c r="I61" s="5"/>
    </row>
    <row r="62" spans="2:9" ht="13.5">
      <c r="B62" s="19">
        <v>57</v>
      </c>
      <c r="C62" s="4">
        <v>2</v>
      </c>
      <c r="D62" s="4">
        <v>10</v>
      </c>
      <c r="E62" s="4">
        <v>10</v>
      </c>
      <c r="F62" s="4">
        <v>20</v>
      </c>
      <c r="G62" s="4"/>
      <c r="H62" s="4">
        <v>15</v>
      </c>
      <c r="I62" s="5"/>
    </row>
    <row r="63" spans="2:9" ht="13.5">
      <c r="B63" s="19">
        <v>58</v>
      </c>
      <c r="C63" s="4">
        <v>2</v>
      </c>
      <c r="D63" s="4">
        <v>10</v>
      </c>
      <c r="E63" s="4">
        <v>10</v>
      </c>
      <c r="F63" s="4">
        <v>20</v>
      </c>
      <c r="G63" s="4"/>
      <c r="H63" s="4">
        <v>15</v>
      </c>
      <c r="I63" s="5"/>
    </row>
    <row r="64" spans="2:9" ht="13.5">
      <c r="B64" s="19">
        <v>59</v>
      </c>
      <c r="C64" s="4">
        <v>2</v>
      </c>
      <c r="D64" s="4">
        <v>10</v>
      </c>
      <c r="E64" s="4">
        <v>10</v>
      </c>
      <c r="F64" s="4">
        <v>20</v>
      </c>
      <c r="G64" s="4"/>
      <c r="H64" s="4">
        <v>15</v>
      </c>
      <c r="I64" s="5"/>
    </row>
    <row r="65" spans="2:9" ht="13.5">
      <c r="B65" s="19">
        <v>60</v>
      </c>
      <c r="C65" s="4">
        <v>2</v>
      </c>
      <c r="D65" s="4">
        <v>10</v>
      </c>
      <c r="E65" s="4">
        <v>10</v>
      </c>
      <c r="F65" s="4">
        <v>20</v>
      </c>
      <c r="G65" s="4"/>
      <c r="H65" s="4">
        <v>15</v>
      </c>
      <c r="I65" s="5"/>
    </row>
    <row r="66" spans="2:9" ht="13.5">
      <c r="B66" s="19">
        <v>61</v>
      </c>
      <c r="C66" s="4">
        <v>2</v>
      </c>
      <c r="D66" s="4">
        <v>10</v>
      </c>
      <c r="E66" s="4">
        <v>10</v>
      </c>
      <c r="F66" s="4">
        <v>20</v>
      </c>
      <c r="G66" s="4"/>
      <c r="H66" s="4">
        <v>15</v>
      </c>
      <c r="I66" s="5"/>
    </row>
    <row r="67" spans="2:9" ht="13.5">
      <c r="B67" s="19">
        <v>62</v>
      </c>
      <c r="C67" s="4">
        <v>2</v>
      </c>
      <c r="D67" s="4">
        <v>10</v>
      </c>
      <c r="E67" s="4">
        <v>10</v>
      </c>
      <c r="F67" s="4">
        <v>20</v>
      </c>
      <c r="G67" s="4"/>
      <c r="H67" s="4">
        <v>15</v>
      </c>
      <c r="I67" s="5"/>
    </row>
    <row r="68" spans="2:9" ht="13.5">
      <c r="B68" s="19">
        <v>63</v>
      </c>
      <c r="C68" s="4">
        <v>2</v>
      </c>
      <c r="D68" s="4">
        <v>10</v>
      </c>
      <c r="E68" s="4">
        <v>10</v>
      </c>
      <c r="F68" s="4">
        <v>20</v>
      </c>
      <c r="G68" s="4"/>
      <c r="H68" s="4">
        <v>15</v>
      </c>
      <c r="I68" s="5"/>
    </row>
    <row r="69" spans="2:9" ht="13.5">
      <c r="B69" s="15">
        <v>64</v>
      </c>
      <c r="C69" s="16">
        <v>2</v>
      </c>
      <c r="D69" s="16">
        <v>10</v>
      </c>
      <c r="E69" s="16">
        <v>10</v>
      </c>
      <c r="F69" s="16">
        <v>20</v>
      </c>
      <c r="G69" s="16"/>
      <c r="H69" s="16">
        <v>15</v>
      </c>
      <c r="I69" s="18"/>
    </row>
    <row r="70" spans="2:9" ht="13.5">
      <c r="B70" s="9">
        <v>65</v>
      </c>
      <c r="C70" s="23">
        <v>1</v>
      </c>
      <c r="D70" s="23">
        <v>5</v>
      </c>
      <c r="E70" s="23">
        <v>5</v>
      </c>
      <c r="F70" s="23">
        <v>10</v>
      </c>
      <c r="G70" s="23"/>
      <c r="H70" s="23">
        <v>7</v>
      </c>
      <c r="I70" s="22"/>
    </row>
    <row r="71" spans="2:9" ht="13.5">
      <c r="B71" s="19">
        <v>66</v>
      </c>
      <c r="C71" s="4">
        <v>1</v>
      </c>
      <c r="D71" s="4">
        <v>5</v>
      </c>
      <c r="E71" s="4">
        <v>5</v>
      </c>
      <c r="F71" s="4">
        <v>10</v>
      </c>
      <c r="G71" s="4"/>
      <c r="H71" s="4">
        <v>7</v>
      </c>
      <c r="I71" s="5"/>
    </row>
    <row r="72" spans="2:9" ht="13.5">
      <c r="B72" s="19">
        <v>67</v>
      </c>
      <c r="C72" s="4">
        <v>1</v>
      </c>
      <c r="D72" s="4">
        <v>5</v>
      </c>
      <c r="E72" s="4">
        <v>5</v>
      </c>
      <c r="F72" s="4">
        <v>10</v>
      </c>
      <c r="G72" s="4"/>
      <c r="H72" s="4">
        <v>7</v>
      </c>
      <c r="I72" s="5"/>
    </row>
    <row r="73" spans="2:9" ht="13.5">
      <c r="B73" s="19">
        <v>68</v>
      </c>
      <c r="C73" s="4">
        <v>1</v>
      </c>
      <c r="D73" s="4">
        <v>5</v>
      </c>
      <c r="E73" s="4">
        <v>5</v>
      </c>
      <c r="F73" s="4">
        <v>10</v>
      </c>
      <c r="G73" s="4"/>
      <c r="H73" s="4">
        <v>7</v>
      </c>
      <c r="I73" s="5"/>
    </row>
    <row r="74" spans="2:9" ht="13.5">
      <c r="B74" s="19">
        <v>69</v>
      </c>
      <c r="C74" s="4">
        <v>1</v>
      </c>
      <c r="D74" s="4">
        <v>5</v>
      </c>
      <c r="E74" s="4">
        <v>5</v>
      </c>
      <c r="F74" s="4">
        <v>10</v>
      </c>
      <c r="G74" s="4"/>
      <c r="H74" s="4">
        <v>7</v>
      </c>
      <c r="I74" s="5"/>
    </row>
    <row r="75" spans="2:9" ht="13.5">
      <c r="B75" s="19">
        <v>70</v>
      </c>
      <c r="C75" s="4">
        <v>1</v>
      </c>
      <c r="D75" s="4">
        <v>5</v>
      </c>
      <c r="E75" s="4">
        <v>5</v>
      </c>
      <c r="F75" s="4">
        <v>10</v>
      </c>
      <c r="G75" s="4"/>
      <c r="H75" s="4">
        <v>7</v>
      </c>
      <c r="I75" s="5"/>
    </row>
    <row r="76" spans="2:9" ht="13.5">
      <c r="B76" s="19">
        <v>71</v>
      </c>
      <c r="C76" s="4">
        <v>1</v>
      </c>
      <c r="D76" s="4">
        <v>5</v>
      </c>
      <c r="E76" s="4">
        <v>5</v>
      </c>
      <c r="F76" s="4">
        <v>10</v>
      </c>
      <c r="G76" s="4"/>
      <c r="H76" s="4">
        <v>7</v>
      </c>
      <c r="I76" s="5"/>
    </row>
    <row r="77" spans="2:9" ht="13.5">
      <c r="B77" s="19">
        <v>72</v>
      </c>
      <c r="C77" s="4">
        <v>1</v>
      </c>
      <c r="D77" s="4">
        <v>5</v>
      </c>
      <c r="E77" s="4">
        <v>5</v>
      </c>
      <c r="F77" s="4">
        <v>10</v>
      </c>
      <c r="G77" s="4"/>
      <c r="H77" s="4">
        <v>7</v>
      </c>
      <c r="I77" s="5"/>
    </row>
    <row r="78" spans="2:9" ht="13.5">
      <c r="B78" s="19">
        <v>73</v>
      </c>
      <c r="C78" s="4">
        <v>1</v>
      </c>
      <c r="D78" s="4">
        <v>5</v>
      </c>
      <c r="E78" s="4">
        <v>5</v>
      </c>
      <c r="F78" s="4">
        <v>10</v>
      </c>
      <c r="G78" s="4"/>
      <c r="H78" s="4">
        <v>7</v>
      </c>
      <c r="I78" s="5"/>
    </row>
    <row r="79" spans="2:9" ht="13.5">
      <c r="B79" s="19">
        <v>74</v>
      </c>
      <c r="C79" s="4">
        <v>1</v>
      </c>
      <c r="D79" s="4">
        <v>5</v>
      </c>
      <c r="E79" s="4">
        <v>5</v>
      </c>
      <c r="F79" s="4">
        <v>10</v>
      </c>
      <c r="G79" s="4"/>
      <c r="H79" s="4">
        <v>7</v>
      </c>
      <c r="I79" s="5"/>
    </row>
    <row r="80" spans="2:9" ht="13.5">
      <c r="B80" s="19">
        <v>75</v>
      </c>
      <c r="C80" s="4">
        <v>1</v>
      </c>
      <c r="D80" s="4">
        <v>5</v>
      </c>
      <c r="E80" s="4">
        <v>5</v>
      </c>
      <c r="F80" s="4">
        <v>10</v>
      </c>
      <c r="G80" s="4"/>
      <c r="H80" s="4">
        <v>7</v>
      </c>
      <c r="I80" s="5"/>
    </row>
    <row r="81" spans="2:9" ht="13.5">
      <c r="B81" s="19">
        <v>76</v>
      </c>
      <c r="C81" s="4">
        <v>1</v>
      </c>
      <c r="D81" s="4">
        <v>5</v>
      </c>
      <c r="E81" s="4">
        <v>5</v>
      </c>
      <c r="F81" s="4">
        <v>10</v>
      </c>
      <c r="G81" s="4"/>
      <c r="H81" s="4">
        <v>7</v>
      </c>
      <c r="I81" s="5"/>
    </row>
    <row r="82" spans="2:9" ht="13.5">
      <c r="B82" s="19">
        <v>77</v>
      </c>
      <c r="C82" s="4">
        <v>1</v>
      </c>
      <c r="D82" s="4">
        <v>5</v>
      </c>
      <c r="E82" s="4">
        <v>5</v>
      </c>
      <c r="F82" s="4">
        <v>10</v>
      </c>
      <c r="G82" s="4"/>
      <c r="H82" s="4">
        <v>7</v>
      </c>
      <c r="I82" s="5"/>
    </row>
    <row r="83" spans="2:9" ht="13.5">
      <c r="B83" s="19">
        <v>78</v>
      </c>
      <c r="C83" s="4">
        <v>1</v>
      </c>
      <c r="D83" s="4">
        <v>5</v>
      </c>
      <c r="E83" s="4">
        <v>5</v>
      </c>
      <c r="F83" s="4">
        <v>10</v>
      </c>
      <c r="G83" s="4"/>
      <c r="H83" s="4">
        <v>7</v>
      </c>
      <c r="I83" s="5"/>
    </row>
    <row r="84" spans="2:9" ht="13.5">
      <c r="B84" s="19">
        <v>79</v>
      </c>
      <c r="C84" s="4">
        <v>1</v>
      </c>
      <c r="D84" s="4">
        <v>5</v>
      </c>
      <c r="E84" s="4">
        <v>5</v>
      </c>
      <c r="F84" s="4">
        <v>10</v>
      </c>
      <c r="G84" s="4"/>
      <c r="H84" s="4">
        <v>7</v>
      </c>
      <c r="I84" s="5"/>
    </row>
    <row r="85" spans="2:9" ht="13.5">
      <c r="B85" s="19">
        <v>80</v>
      </c>
      <c r="C85" s="4">
        <v>1</v>
      </c>
      <c r="D85" s="4">
        <v>5</v>
      </c>
      <c r="E85" s="4">
        <v>5</v>
      </c>
      <c r="F85" s="4">
        <v>10</v>
      </c>
      <c r="G85" s="4"/>
      <c r="H85" s="4">
        <v>7</v>
      </c>
      <c r="I85" s="5"/>
    </row>
    <row r="86" spans="2:9" ht="13.5">
      <c r="B86" s="19">
        <v>81</v>
      </c>
      <c r="C86" s="4">
        <v>1</v>
      </c>
      <c r="D86" s="4">
        <v>5</v>
      </c>
      <c r="E86" s="4">
        <v>5</v>
      </c>
      <c r="F86" s="4">
        <v>10</v>
      </c>
      <c r="G86" s="4"/>
      <c r="H86" s="4">
        <v>7</v>
      </c>
      <c r="I86" s="5"/>
    </row>
    <row r="87" spans="2:9" ht="13.5">
      <c r="B87" s="19">
        <v>82</v>
      </c>
      <c r="C87" s="4">
        <v>1</v>
      </c>
      <c r="D87" s="4">
        <v>5</v>
      </c>
      <c r="E87" s="4">
        <v>5</v>
      </c>
      <c r="F87" s="4">
        <v>10</v>
      </c>
      <c r="G87" s="4"/>
      <c r="H87" s="4">
        <v>7</v>
      </c>
      <c r="I87" s="5"/>
    </row>
    <row r="88" spans="2:9" ht="13.5">
      <c r="B88" s="19">
        <v>83</v>
      </c>
      <c r="C88" s="4">
        <v>1</v>
      </c>
      <c r="D88" s="4">
        <v>5</v>
      </c>
      <c r="E88" s="4">
        <v>5</v>
      </c>
      <c r="F88" s="4">
        <v>10</v>
      </c>
      <c r="G88" s="4"/>
      <c r="H88" s="4">
        <v>7</v>
      </c>
      <c r="I88" s="5"/>
    </row>
    <row r="89" spans="2:9" ht="13.5">
      <c r="B89" s="19">
        <v>84</v>
      </c>
      <c r="C89" s="4">
        <v>1</v>
      </c>
      <c r="D89" s="4">
        <v>5</v>
      </c>
      <c r="E89" s="4">
        <v>5</v>
      </c>
      <c r="F89" s="4">
        <v>10</v>
      </c>
      <c r="G89" s="4"/>
      <c r="H89" s="4">
        <v>7</v>
      </c>
      <c r="I89" s="5"/>
    </row>
    <row r="90" spans="2:9" ht="13.5">
      <c r="B90" s="19">
        <v>85</v>
      </c>
      <c r="C90" s="4">
        <v>1</v>
      </c>
      <c r="D90" s="4">
        <v>5</v>
      </c>
      <c r="E90" s="4">
        <v>5</v>
      </c>
      <c r="F90" s="4">
        <v>10</v>
      </c>
      <c r="G90" s="4"/>
      <c r="H90" s="4">
        <v>7</v>
      </c>
      <c r="I90" s="5"/>
    </row>
    <row r="91" spans="2:9" ht="13.5">
      <c r="B91" s="19">
        <v>86</v>
      </c>
      <c r="C91" s="4">
        <v>1</v>
      </c>
      <c r="D91" s="4">
        <v>5</v>
      </c>
      <c r="E91" s="4">
        <v>5</v>
      </c>
      <c r="F91" s="4">
        <v>10</v>
      </c>
      <c r="G91" s="4"/>
      <c r="H91" s="4">
        <v>7</v>
      </c>
      <c r="I91" s="5"/>
    </row>
    <row r="92" spans="2:9" ht="13.5">
      <c r="B92" s="19">
        <v>87</v>
      </c>
      <c r="C92" s="4">
        <v>1</v>
      </c>
      <c r="D92" s="4">
        <v>5</v>
      </c>
      <c r="E92" s="4">
        <v>5</v>
      </c>
      <c r="F92" s="4">
        <v>10</v>
      </c>
      <c r="G92" s="4"/>
      <c r="H92" s="4">
        <v>7</v>
      </c>
      <c r="I92" s="5"/>
    </row>
    <row r="93" spans="2:9" ht="13.5">
      <c r="B93" s="19">
        <v>88</v>
      </c>
      <c r="C93" s="4">
        <v>1</v>
      </c>
      <c r="D93" s="4">
        <v>5</v>
      </c>
      <c r="E93" s="4">
        <v>5</v>
      </c>
      <c r="F93" s="4">
        <v>10</v>
      </c>
      <c r="G93" s="4"/>
      <c r="H93" s="4">
        <v>7</v>
      </c>
      <c r="I93" s="5"/>
    </row>
    <row r="94" spans="2:9" ht="13.5">
      <c r="B94" s="19">
        <v>89</v>
      </c>
      <c r="C94" s="4">
        <v>1</v>
      </c>
      <c r="D94" s="4">
        <v>5</v>
      </c>
      <c r="E94" s="4">
        <v>5</v>
      </c>
      <c r="F94" s="4">
        <v>10</v>
      </c>
      <c r="G94" s="4"/>
      <c r="H94" s="4">
        <v>7</v>
      </c>
      <c r="I94" s="5"/>
    </row>
    <row r="95" spans="2:9" ht="13.5">
      <c r="B95" s="19">
        <v>90</v>
      </c>
      <c r="C95" s="4">
        <v>1</v>
      </c>
      <c r="D95" s="4">
        <v>5</v>
      </c>
      <c r="E95" s="4">
        <v>5</v>
      </c>
      <c r="F95" s="4">
        <v>10</v>
      </c>
      <c r="G95" s="4"/>
      <c r="H95" s="4">
        <v>7</v>
      </c>
      <c r="I95" s="5"/>
    </row>
    <row r="96" spans="2:9" ht="13.5">
      <c r="B96" s="19">
        <v>91</v>
      </c>
      <c r="C96" s="4">
        <v>1</v>
      </c>
      <c r="D96" s="4">
        <v>5</v>
      </c>
      <c r="E96" s="4">
        <v>5</v>
      </c>
      <c r="F96" s="4">
        <v>10</v>
      </c>
      <c r="G96" s="4"/>
      <c r="H96" s="4">
        <v>7</v>
      </c>
      <c r="I96" s="5"/>
    </row>
    <row r="97" spans="2:9" ht="13.5">
      <c r="B97" s="19">
        <v>92</v>
      </c>
      <c r="C97" s="4">
        <v>1</v>
      </c>
      <c r="D97" s="4">
        <v>5</v>
      </c>
      <c r="E97" s="4">
        <v>5</v>
      </c>
      <c r="F97" s="4">
        <v>10</v>
      </c>
      <c r="G97" s="4"/>
      <c r="H97" s="4">
        <v>7</v>
      </c>
      <c r="I97" s="5"/>
    </row>
    <row r="98" spans="2:9" ht="13.5">
      <c r="B98" s="19">
        <v>93</v>
      </c>
      <c r="C98" s="4">
        <v>1</v>
      </c>
      <c r="D98" s="4">
        <v>5</v>
      </c>
      <c r="E98" s="4">
        <v>5</v>
      </c>
      <c r="F98" s="4">
        <v>10</v>
      </c>
      <c r="G98" s="4"/>
      <c r="H98" s="4">
        <v>7</v>
      </c>
      <c r="I98" s="5"/>
    </row>
    <row r="99" spans="2:9" ht="13.5">
      <c r="B99" s="19">
        <v>94</v>
      </c>
      <c r="C99" s="4">
        <v>1</v>
      </c>
      <c r="D99" s="4">
        <v>5</v>
      </c>
      <c r="E99" s="4">
        <v>5</v>
      </c>
      <c r="F99" s="4">
        <v>10</v>
      </c>
      <c r="G99" s="4"/>
      <c r="H99" s="4">
        <v>7</v>
      </c>
      <c r="I99" s="5"/>
    </row>
    <row r="100" spans="2:9" ht="13.5">
      <c r="B100" s="19">
        <v>95</v>
      </c>
      <c r="C100" s="4">
        <v>1</v>
      </c>
      <c r="D100" s="4">
        <v>5</v>
      </c>
      <c r="E100" s="4">
        <v>5</v>
      </c>
      <c r="F100" s="4">
        <v>10</v>
      </c>
      <c r="G100" s="4"/>
      <c r="H100" s="4">
        <v>7</v>
      </c>
      <c r="I100" s="5"/>
    </row>
    <row r="101" spans="2:9" ht="13.5">
      <c r="B101" s="19">
        <v>96</v>
      </c>
      <c r="C101" s="4">
        <v>1</v>
      </c>
      <c r="D101" s="4">
        <v>5</v>
      </c>
      <c r="E101" s="4">
        <v>5</v>
      </c>
      <c r="F101" s="4">
        <v>10</v>
      </c>
      <c r="G101" s="4"/>
      <c r="H101" s="4">
        <v>7</v>
      </c>
      <c r="I101" s="5"/>
    </row>
    <row r="102" spans="2:9" ht="13.5">
      <c r="B102" s="19">
        <v>97</v>
      </c>
      <c r="C102" s="4">
        <v>1</v>
      </c>
      <c r="D102" s="4">
        <v>5</v>
      </c>
      <c r="E102" s="4">
        <v>5</v>
      </c>
      <c r="F102" s="4">
        <v>10</v>
      </c>
      <c r="G102" s="4"/>
      <c r="H102" s="4">
        <v>7</v>
      </c>
      <c r="I102" s="5"/>
    </row>
    <row r="103" spans="2:9" ht="13.5">
      <c r="B103" s="19">
        <v>98</v>
      </c>
      <c r="C103" s="4">
        <v>1</v>
      </c>
      <c r="D103" s="4">
        <v>5</v>
      </c>
      <c r="E103" s="4">
        <v>5</v>
      </c>
      <c r="F103" s="4">
        <v>10</v>
      </c>
      <c r="G103" s="4"/>
      <c r="H103" s="4">
        <v>7</v>
      </c>
      <c r="I103" s="5"/>
    </row>
    <row r="104" spans="2:9" ht="13.5">
      <c r="B104" s="19">
        <v>99</v>
      </c>
      <c r="C104" s="4">
        <v>1</v>
      </c>
      <c r="D104" s="4">
        <v>5</v>
      </c>
      <c r="E104" s="4">
        <v>5</v>
      </c>
      <c r="F104" s="4">
        <v>10</v>
      </c>
      <c r="G104" s="4"/>
      <c r="H104" s="4">
        <v>7</v>
      </c>
      <c r="I104" s="5"/>
    </row>
    <row r="105" spans="2:9" ht="13.5">
      <c r="B105" s="19">
        <v>100</v>
      </c>
      <c r="C105" s="4">
        <v>1</v>
      </c>
      <c r="D105" s="4">
        <v>5</v>
      </c>
      <c r="E105" s="4">
        <v>5</v>
      </c>
      <c r="F105" s="4">
        <v>10</v>
      </c>
      <c r="G105" s="4"/>
      <c r="H105" s="4">
        <v>7</v>
      </c>
      <c r="I105" s="5"/>
    </row>
    <row r="106" spans="2:9" ht="13.5">
      <c r="B106" s="19">
        <v>101</v>
      </c>
      <c r="C106" s="4">
        <v>1</v>
      </c>
      <c r="D106" s="4">
        <v>5</v>
      </c>
      <c r="E106" s="4">
        <v>5</v>
      </c>
      <c r="F106" s="4">
        <v>10</v>
      </c>
      <c r="G106" s="4"/>
      <c r="H106" s="4">
        <v>7</v>
      </c>
      <c r="I106" s="5"/>
    </row>
    <row r="107" spans="2:9" ht="13.5">
      <c r="B107" s="19">
        <v>102</v>
      </c>
      <c r="C107" s="4">
        <v>1</v>
      </c>
      <c r="D107" s="4">
        <v>5</v>
      </c>
      <c r="E107" s="4">
        <v>5</v>
      </c>
      <c r="F107" s="4">
        <v>10</v>
      </c>
      <c r="G107" s="4"/>
      <c r="H107" s="4">
        <v>7</v>
      </c>
      <c r="I107" s="5"/>
    </row>
    <row r="108" spans="2:9" ht="13.5">
      <c r="B108" s="19">
        <v>103</v>
      </c>
      <c r="C108" s="4">
        <v>1</v>
      </c>
      <c r="D108" s="4">
        <v>5</v>
      </c>
      <c r="E108" s="4">
        <v>5</v>
      </c>
      <c r="F108" s="4">
        <v>10</v>
      </c>
      <c r="G108" s="4"/>
      <c r="H108" s="4">
        <v>7</v>
      </c>
      <c r="I108" s="5"/>
    </row>
    <row r="109" spans="2:9" ht="13.5">
      <c r="B109" s="19">
        <v>104</v>
      </c>
      <c r="C109" s="4">
        <v>1</v>
      </c>
      <c r="D109" s="4">
        <v>5</v>
      </c>
      <c r="E109" s="4">
        <v>5</v>
      </c>
      <c r="F109" s="4">
        <v>10</v>
      </c>
      <c r="G109" s="4"/>
      <c r="H109" s="4">
        <v>7</v>
      </c>
      <c r="I109" s="5"/>
    </row>
    <row r="110" spans="2:9" ht="13.5">
      <c r="B110" s="19">
        <v>105</v>
      </c>
      <c r="C110" s="4">
        <v>1</v>
      </c>
      <c r="D110" s="4">
        <v>5</v>
      </c>
      <c r="E110" s="4">
        <v>5</v>
      </c>
      <c r="F110" s="4">
        <v>10</v>
      </c>
      <c r="G110" s="4"/>
      <c r="H110" s="4">
        <v>7</v>
      </c>
      <c r="I110" s="5"/>
    </row>
    <row r="111" spans="2:9" ht="13.5">
      <c r="B111" s="19">
        <v>106</v>
      </c>
      <c r="C111" s="4">
        <v>1</v>
      </c>
      <c r="D111" s="4">
        <v>5</v>
      </c>
      <c r="E111" s="4">
        <v>5</v>
      </c>
      <c r="F111" s="4">
        <v>10</v>
      </c>
      <c r="G111" s="4"/>
      <c r="H111" s="4">
        <v>7</v>
      </c>
      <c r="I111" s="5"/>
    </row>
    <row r="112" spans="2:9" ht="13.5">
      <c r="B112" s="19">
        <v>107</v>
      </c>
      <c r="C112" s="4">
        <v>1</v>
      </c>
      <c r="D112" s="4">
        <v>5</v>
      </c>
      <c r="E112" s="4">
        <v>5</v>
      </c>
      <c r="F112" s="4">
        <v>10</v>
      </c>
      <c r="G112" s="4"/>
      <c r="H112" s="4">
        <v>7</v>
      </c>
      <c r="I112" s="5"/>
    </row>
    <row r="113" spans="2:9" ht="13.5">
      <c r="B113" s="19">
        <v>108</v>
      </c>
      <c r="C113" s="4">
        <v>1</v>
      </c>
      <c r="D113" s="4">
        <v>5</v>
      </c>
      <c r="E113" s="4">
        <v>5</v>
      </c>
      <c r="F113" s="4">
        <v>10</v>
      </c>
      <c r="G113" s="4"/>
      <c r="H113" s="4">
        <v>7</v>
      </c>
      <c r="I113" s="5"/>
    </row>
    <row r="114" spans="2:9" ht="13.5">
      <c r="B114" s="19">
        <v>109</v>
      </c>
      <c r="C114" s="4">
        <v>1</v>
      </c>
      <c r="D114" s="4">
        <v>5</v>
      </c>
      <c r="E114" s="4">
        <v>5</v>
      </c>
      <c r="F114" s="4">
        <v>10</v>
      </c>
      <c r="G114" s="4"/>
      <c r="H114" s="4">
        <v>7</v>
      </c>
      <c r="I114" s="5"/>
    </row>
    <row r="115" spans="2:9" ht="13.5">
      <c r="B115" s="19">
        <v>110</v>
      </c>
      <c r="C115" s="4">
        <v>1</v>
      </c>
      <c r="D115" s="4">
        <v>5</v>
      </c>
      <c r="E115" s="4">
        <v>5</v>
      </c>
      <c r="F115" s="4">
        <v>10</v>
      </c>
      <c r="G115" s="4"/>
      <c r="H115" s="4">
        <v>7</v>
      </c>
      <c r="I115" s="5"/>
    </row>
    <row r="116" spans="2:9" ht="13.5">
      <c r="B116" s="19">
        <v>111</v>
      </c>
      <c r="C116" s="4">
        <v>1</v>
      </c>
      <c r="D116" s="4">
        <v>5</v>
      </c>
      <c r="E116" s="4">
        <v>5</v>
      </c>
      <c r="F116" s="4">
        <v>10</v>
      </c>
      <c r="G116" s="4"/>
      <c r="H116" s="4">
        <v>7</v>
      </c>
      <c r="I116" s="5"/>
    </row>
    <row r="117" spans="2:9" ht="13.5">
      <c r="B117" s="19">
        <v>112</v>
      </c>
      <c r="C117" s="4">
        <v>1</v>
      </c>
      <c r="D117" s="4">
        <v>5</v>
      </c>
      <c r="E117" s="4">
        <v>5</v>
      </c>
      <c r="F117" s="4">
        <v>10</v>
      </c>
      <c r="G117" s="4"/>
      <c r="H117" s="4">
        <v>7</v>
      </c>
      <c r="I117" s="5"/>
    </row>
    <row r="118" spans="2:9" ht="13.5">
      <c r="B118" s="19">
        <v>113</v>
      </c>
      <c r="C118" s="4">
        <v>1</v>
      </c>
      <c r="D118" s="4">
        <v>5</v>
      </c>
      <c r="E118" s="4">
        <v>5</v>
      </c>
      <c r="F118" s="4">
        <v>10</v>
      </c>
      <c r="G118" s="4"/>
      <c r="H118" s="4">
        <v>7</v>
      </c>
      <c r="I118" s="5"/>
    </row>
    <row r="119" spans="2:9" ht="13.5">
      <c r="B119" s="19">
        <v>114</v>
      </c>
      <c r="C119" s="4">
        <v>1</v>
      </c>
      <c r="D119" s="4">
        <v>5</v>
      </c>
      <c r="E119" s="4">
        <v>5</v>
      </c>
      <c r="F119" s="4">
        <v>10</v>
      </c>
      <c r="G119" s="4"/>
      <c r="H119" s="4">
        <v>7</v>
      </c>
      <c r="I119" s="5"/>
    </row>
    <row r="120" spans="2:9" ht="13.5">
      <c r="B120" s="19">
        <v>115</v>
      </c>
      <c r="C120" s="4">
        <v>1</v>
      </c>
      <c r="D120" s="4">
        <v>5</v>
      </c>
      <c r="E120" s="4">
        <v>5</v>
      </c>
      <c r="F120" s="4">
        <v>10</v>
      </c>
      <c r="G120" s="4"/>
      <c r="H120" s="4">
        <v>7</v>
      </c>
      <c r="I120" s="5"/>
    </row>
    <row r="121" spans="2:9" ht="13.5">
      <c r="B121" s="19">
        <v>116</v>
      </c>
      <c r="C121" s="4">
        <v>1</v>
      </c>
      <c r="D121" s="4">
        <v>5</v>
      </c>
      <c r="E121" s="4">
        <v>5</v>
      </c>
      <c r="F121" s="4">
        <v>10</v>
      </c>
      <c r="G121" s="4"/>
      <c r="H121" s="4">
        <v>7</v>
      </c>
      <c r="I121" s="5"/>
    </row>
    <row r="122" spans="2:9" ht="13.5">
      <c r="B122" s="19">
        <v>117</v>
      </c>
      <c r="C122" s="4">
        <v>1</v>
      </c>
      <c r="D122" s="4">
        <v>5</v>
      </c>
      <c r="E122" s="4">
        <v>5</v>
      </c>
      <c r="F122" s="4">
        <v>10</v>
      </c>
      <c r="G122" s="4"/>
      <c r="H122" s="4">
        <v>7</v>
      </c>
      <c r="I122" s="5"/>
    </row>
    <row r="123" spans="2:9" ht="13.5">
      <c r="B123" s="19">
        <v>118</v>
      </c>
      <c r="C123" s="4">
        <v>1</v>
      </c>
      <c r="D123" s="4">
        <v>5</v>
      </c>
      <c r="E123" s="4">
        <v>5</v>
      </c>
      <c r="F123" s="4">
        <v>10</v>
      </c>
      <c r="G123" s="4"/>
      <c r="H123" s="4">
        <v>7</v>
      </c>
      <c r="I123" s="5"/>
    </row>
    <row r="124" spans="2:9" ht="13.5">
      <c r="B124" s="19">
        <v>119</v>
      </c>
      <c r="C124" s="4">
        <v>1</v>
      </c>
      <c r="D124" s="4">
        <v>5</v>
      </c>
      <c r="E124" s="4">
        <v>5</v>
      </c>
      <c r="F124" s="4">
        <v>10</v>
      </c>
      <c r="G124" s="4"/>
      <c r="H124" s="4">
        <v>7</v>
      </c>
      <c r="I124" s="5"/>
    </row>
    <row r="125" spans="2:9" ht="13.5">
      <c r="B125" s="19">
        <v>120</v>
      </c>
      <c r="C125" s="4">
        <v>1</v>
      </c>
      <c r="D125" s="4">
        <v>5</v>
      </c>
      <c r="E125" s="4">
        <v>5</v>
      </c>
      <c r="F125" s="4">
        <v>10</v>
      </c>
      <c r="G125" s="4"/>
      <c r="H125" s="4">
        <v>7</v>
      </c>
      <c r="I125" s="5"/>
    </row>
    <row r="126" spans="2:9" ht="13.5">
      <c r="B126" s="19">
        <v>121</v>
      </c>
      <c r="C126" s="4">
        <v>1</v>
      </c>
      <c r="D126" s="4">
        <v>5</v>
      </c>
      <c r="E126" s="4">
        <v>5</v>
      </c>
      <c r="F126" s="4">
        <v>10</v>
      </c>
      <c r="G126" s="4"/>
      <c r="H126" s="4">
        <v>7</v>
      </c>
      <c r="I126" s="5"/>
    </row>
    <row r="127" spans="2:9" ht="13.5">
      <c r="B127" s="19">
        <v>122</v>
      </c>
      <c r="C127" s="4">
        <v>1</v>
      </c>
      <c r="D127" s="4">
        <v>5</v>
      </c>
      <c r="E127" s="4">
        <v>5</v>
      </c>
      <c r="F127" s="4">
        <v>10</v>
      </c>
      <c r="G127" s="4"/>
      <c r="H127" s="4">
        <v>7</v>
      </c>
      <c r="I127" s="5"/>
    </row>
    <row r="128" spans="2:9" ht="13.5">
      <c r="B128" s="19">
        <v>123</v>
      </c>
      <c r="C128" s="4">
        <v>1</v>
      </c>
      <c r="D128" s="4">
        <v>5</v>
      </c>
      <c r="E128" s="4">
        <v>5</v>
      </c>
      <c r="F128" s="4">
        <v>10</v>
      </c>
      <c r="G128" s="4"/>
      <c r="H128" s="4">
        <v>7</v>
      </c>
      <c r="I128" s="5"/>
    </row>
    <row r="129" spans="2:9" ht="13.5">
      <c r="B129" s="19">
        <v>124</v>
      </c>
      <c r="C129" s="4">
        <v>1</v>
      </c>
      <c r="D129" s="4">
        <v>5</v>
      </c>
      <c r="E129" s="4">
        <v>5</v>
      </c>
      <c r="F129" s="4">
        <v>10</v>
      </c>
      <c r="G129" s="4"/>
      <c r="H129" s="4">
        <v>7</v>
      </c>
      <c r="I129" s="5"/>
    </row>
    <row r="130" spans="2:9" ht="13.5">
      <c r="B130" s="19">
        <v>125</v>
      </c>
      <c r="C130" s="4">
        <v>1</v>
      </c>
      <c r="D130" s="4">
        <v>5</v>
      </c>
      <c r="E130" s="4">
        <v>5</v>
      </c>
      <c r="F130" s="4">
        <v>10</v>
      </c>
      <c r="G130" s="4"/>
      <c r="H130" s="4">
        <v>7</v>
      </c>
      <c r="I130" s="5"/>
    </row>
    <row r="131" spans="2:9" ht="13.5">
      <c r="B131" s="19">
        <v>126</v>
      </c>
      <c r="C131" s="4">
        <v>1</v>
      </c>
      <c r="D131" s="4">
        <v>5</v>
      </c>
      <c r="E131" s="4">
        <v>5</v>
      </c>
      <c r="F131" s="4">
        <v>10</v>
      </c>
      <c r="G131" s="4"/>
      <c r="H131" s="4">
        <v>7</v>
      </c>
      <c r="I131" s="5"/>
    </row>
    <row r="132" spans="2:9" ht="13.5">
      <c r="B132" s="19">
        <v>127</v>
      </c>
      <c r="C132" s="4">
        <v>1</v>
      </c>
      <c r="D132" s="4">
        <v>5</v>
      </c>
      <c r="E132" s="4">
        <v>5</v>
      </c>
      <c r="F132" s="4">
        <v>10</v>
      </c>
      <c r="G132" s="4"/>
      <c r="H132" s="4">
        <v>7</v>
      </c>
      <c r="I132" s="5"/>
    </row>
    <row r="133" spans="2:9" ht="13.5">
      <c r="B133" s="15">
        <v>128</v>
      </c>
      <c r="C133" s="16">
        <v>1</v>
      </c>
      <c r="D133" s="16">
        <v>5</v>
      </c>
      <c r="E133" s="16">
        <v>5</v>
      </c>
      <c r="F133" s="16">
        <v>10</v>
      </c>
      <c r="G133" s="16"/>
      <c r="H133" s="16">
        <v>7</v>
      </c>
      <c r="I133" s="18"/>
    </row>
    <row r="134" spans="2:9" ht="13.5">
      <c r="B134" s="15">
        <v>256</v>
      </c>
      <c r="C134" s="16"/>
      <c r="D134" s="23"/>
      <c r="E134" s="16"/>
      <c r="F134" s="23">
        <v>5</v>
      </c>
      <c r="G134" s="23"/>
      <c r="H134" s="23"/>
      <c r="I134" s="22"/>
    </row>
    <row r="135" spans="2:9" ht="13.5">
      <c r="B135" s="235" t="s">
        <v>383</v>
      </c>
      <c r="C135" s="16"/>
      <c r="D135" s="23"/>
      <c r="E135" s="16">
        <v>10</v>
      </c>
      <c r="F135" s="23"/>
      <c r="G135" s="23"/>
      <c r="H135" s="23"/>
      <c r="I135" s="22"/>
    </row>
    <row r="136" spans="2:9" ht="13.5">
      <c r="B136" s="235" t="s">
        <v>385</v>
      </c>
      <c r="C136" s="16"/>
      <c r="D136" s="4"/>
      <c r="E136" s="16">
        <v>7</v>
      </c>
      <c r="F136" s="4"/>
      <c r="G136" s="4"/>
      <c r="H136" s="4"/>
      <c r="I136" s="5"/>
    </row>
    <row r="137" spans="2:9" ht="13.5">
      <c r="B137" s="233" t="s">
        <v>492</v>
      </c>
      <c r="C137" s="16"/>
      <c r="D137" s="4"/>
      <c r="E137" s="16">
        <v>4</v>
      </c>
      <c r="F137" s="4"/>
      <c r="G137" s="4"/>
      <c r="H137" s="4"/>
      <c r="I137" s="5"/>
    </row>
    <row r="138" spans="2:9" ht="13.5">
      <c r="B138" s="233" t="s">
        <v>494</v>
      </c>
      <c r="C138" s="16"/>
      <c r="D138" s="4"/>
      <c r="E138" s="16">
        <v>4</v>
      </c>
      <c r="F138" s="4"/>
      <c r="G138" s="4"/>
      <c r="H138" s="4"/>
      <c r="I138" s="5"/>
    </row>
    <row r="139" spans="2:9" ht="13.5">
      <c r="B139" s="233" t="s">
        <v>844</v>
      </c>
      <c r="C139" s="16"/>
      <c r="D139" s="4"/>
      <c r="E139" s="16">
        <v>2</v>
      </c>
      <c r="F139" s="4"/>
      <c r="G139" s="4"/>
      <c r="H139" s="4"/>
      <c r="I139" s="5"/>
    </row>
    <row r="140" spans="2:9" ht="13.5">
      <c r="B140" s="233" t="s">
        <v>845</v>
      </c>
      <c r="C140" s="16"/>
      <c r="D140" s="4"/>
      <c r="E140" s="16">
        <v>2</v>
      </c>
      <c r="F140" s="4"/>
      <c r="G140" s="4"/>
      <c r="H140" s="4"/>
      <c r="I140" s="5"/>
    </row>
    <row r="141" spans="2:9" ht="13.5">
      <c r="B141" s="234" t="s">
        <v>846</v>
      </c>
      <c r="C141" s="16"/>
      <c r="D141" s="25"/>
      <c r="E141" s="16">
        <v>2</v>
      </c>
      <c r="F141" s="25"/>
      <c r="G141" s="25"/>
      <c r="H141" s="25"/>
      <c r="I141" s="26"/>
    </row>
    <row r="142" spans="2:9" ht="13.5">
      <c r="B142" s="233" t="s">
        <v>387</v>
      </c>
      <c r="C142" s="16"/>
      <c r="D142" s="25"/>
      <c r="E142" s="16">
        <v>2</v>
      </c>
      <c r="F142" s="25"/>
      <c r="G142" s="25"/>
      <c r="H142" s="25"/>
      <c r="I142" s="26"/>
    </row>
    <row r="143" spans="2:9" ht="13.5">
      <c r="B143" s="234" t="s">
        <v>847</v>
      </c>
      <c r="C143" s="16"/>
      <c r="D143" s="25"/>
      <c r="E143" s="16">
        <v>1</v>
      </c>
      <c r="F143" s="25"/>
      <c r="G143" s="25"/>
      <c r="H143" s="25"/>
      <c r="I143" s="26"/>
    </row>
    <row r="144" spans="2:9" ht="13.5">
      <c r="B144" s="233" t="s">
        <v>848</v>
      </c>
      <c r="C144" s="16"/>
      <c r="D144" s="25"/>
      <c r="E144" s="16">
        <v>1</v>
      </c>
      <c r="F144" s="25"/>
      <c r="G144" s="25"/>
      <c r="H144" s="25"/>
      <c r="I144" s="26"/>
    </row>
    <row r="145" spans="2:9" ht="13.5">
      <c r="B145" s="234" t="s">
        <v>849</v>
      </c>
      <c r="C145" s="16"/>
      <c r="D145" s="25"/>
      <c r="E145" s="16">
        <v>1</v>
      </c>
      <c r="F145" s="25"/>
      <c r="G145" s="25"/>
      <c r="H145" s="25"/>
      <c r="I145" s="26"/>
    </row>
    <row r="146" spans="2:9" ht="13.5">
      <c r="B146" s="233" t="s">
        <v>850</v>
      </c>
      <c r="C146" s="16"/>
      <c r="D146" s="25"/>
      <c r="E146" s="16">
        <v>1</v>
      </c>
      <c r="F146" s="25"/>
      <c r="G146" s="25"/>
      <c r="H146" s="25"/>
      <c r="I146" s="26"/>
    </row>
    <row r="147" spans="2:9" ht="13.5">
      <c r="B147" s="234" t="s">
        <v>851</v>
      </c>
      <c r="C147" s="16"/>
      <c r="D147" s="25"/>
      <c r="E147" s="16">
        <v>1</v>
      </c>
      <c r="F147" s="25"/>
      <c r="G147" s="25"/>
      <c r="H147" s="25"/>
      <c r="I147" s="26"/>
    </row>
    <row r="148" spans="2:9" ht="13.5">
      <c r="B148" s="233" t="s">
        <v>852</v>
      </c>
      <c r="C148" s="16"/>
      <c r="D148" s="25"/>
      <c r="E148" s="16">
        <v>1</v>
      </c>
      <c r="F148" s="25"/>
      <c r="G148" s="25"/>
      <c r="H148" s="25"/>
      <c r="I148" s="26"/>
    </row>
    <row r="149" spans="2:9" ht="13.5">
      <c r="B149" s="234" t="s">
        <v>853</v>
      </c>
      <c r="C149" s="16"/>
      <c r="D149" s="25"/>
      <c r="E149" s="16">
        <v>1</v>
      </c>
      <c r="F149" s="25"/>
      <c r="G149" s="25"/>
      <c r="H149" s="25"/>
      <c r="I149" s="26"/>
    </row>
    <row r="150" spans="2:9" ht="13.5">
      <c r="B150" s="233" t="s">
        <v>384</v>
      </c>
      <c r="C150" s="16"/>
      <c r="D150" s="25"/>
      <c r="E150" s="16">
        <v>1</v>
      </c>
      <c r="F150" s="25"/>
      <c r="G150" s="25"/>
      <c r="H150" s="25"/>
      <c r="I150" s="26"/>
    </row>
    <row r="151" spans="2:9" ht="13.5">
      <c r="B151" s="234"/>
      <c r="C151" s="25"/>
      <c r="D151" s="25"/>
      <c r="E151" s="25"/>
      <c r="F151" s="25"/>
      <c r="G151" s="25"/>
      <c r="H151" s="25"/>
      <c r="I151" s="26"/>
    </row>
    <row r="152" spans="2:9" ht="13.5">
      <c r="B152" s="233"/>
      <c r="C152" s="25"/>
      <c r="D152" s="25"/>
      <c r="E152" s="25"/>
      <c r="F152" s="25"/>
      <c r="G152" s="25"/>
      <c r="H152" s="25"/>
      <c r="I152" s="26"/>
    </row>
    <row r="153" spans="2:9" ht="13.5">
      <c r="B153" s="234"/>
      <c r="C153" s="25"/>
      <c r="D153" s="25"/>
      <c r="E153" s="25"/>
      <c r="F153" s="25"/>
      <c r="G153" s="25"/>
      <c r="H153" s="25"/>
      <c r="I153" s="26"/>
    </row>
    <row r="154" spans="2:9" ht="13.5">
      <c r="B154" s="233"/>
      <c r="C154" s="25"/>
      <c r="D154" s="25"/>
      <c r="E154" s="25"/>
      <c r="F154" s="25"/>
      <c r="G154" s="25"/>
      <c r="H154" s="25"/>
      <c r="I154" s="26"/>
    </row>
    <row r="155" spans="2:9" ht="13.5">
      <c r="B155" s="234"/>
      <c r="C155" s="25"/>
      <c r="D155" s="25"/>
      <c r="E155" s="25"/>
      <c r="F155" s="25"/>
      <c r="G155" s="25"/>
      <c r="H155" s="25"/>
      <c r="I155" s="26"/>
    </row>
    <row r="156" spans="2:9" ht="13.5">
      <c r="B156" s="233"/>
      <c r="C156" s="25"/>
      <c r="D156" s="25"/>
      <c r="E156" s="25"/>
      <c r="F156" s="25"/>
      <c r="G156" s="25"/>
      <c r="H156" s="25"/>
      <c r="I156" s="26"/>
    </row>
    <row r="157" spans="2:9" ht="13.5">
      <c r="B157" s="234"/>
      <c r="C157" s="25"/>
      <c r="D157" s="25"/>
      <c r="E157" s="25"/>
      <c r="F157" s="25"/>
      <c r="G157" s="25"/>
      <c r="H157" s="25"/>
      <c r="I157" s="26"/>
    </row>
    <row r="158" spans="2:9" ht="13.5">
      <c r="B158" s="233"/>
      <c r="C158" s="25"/>
      <c r="D158" s="25"/>
      <c r="E158" s="25"/>
      <c r="F158" s="25"/>
      <c r="G158" s="25"/>
      <c r="H158" s="25"/>
      <c r="I158" s="26"/>
    </row>
    <row r="159" spans="2:9" ht="13.5">
      <c r="B159" s="234"/>
      <c r="C159" s="25"/>
      <c r="D159" s="25"/>
      <c r="E159" s="25"/>
      <c r="F159" s="25"/>
      <c r="G159" s="25"/>
      <c r="H159" s="25"/>
      <c r="I159" s="26"/>
    </row>
    <row r="160" spans="2:9" ht="13.5">
      <c r="B160" s="233"/>
      <c r="C160" s="25"/>
      <c r="D160" s="25"/>
      <c r="E160" s="25"/>
      <c r="F160" s="25"/>
      <c r="G160" s="25"/>
      <c r="H160" s="25"/>
      <c r="I160" s="26"/>
    </row>
    <row r="161" spans="2:9" ht="13.5">
      <c r="B161" s="234"/>
      <c r="C161" s="25"/>
      <c r="D161" s="25"/>
      <c r="E161" s="25"/>
      <c r="F161" s="25"/>
      <c r="G161" s="25"/>
      <c r="H161" s="25"/>
      <c r="I161" s="26"/>
    </row>
    <row r="162" spans="2:9" ht="13.5">
      <c r="B162" s="233"/>
      <c r="C162" s="25"/>
      <c r="D162" s="25"/>
      <c r="E162" s="25"/>
      <c r="F162" s="25"/>
      <c r="G162" s="25"/>
      <c r="H162" s="25"/>
      <c r="I162" s="26"/>
    </row>
    <row r="163" spans="2:9" ht="13.5">
      <c r="B163" s="234"/>
      <c r="C163" s="25"/>
      <c r="D163" s="25"/>
      <c r="E163" s="25"/>
      <c r="F163" s="25"/>
      <c r="G163" s="25"/>
      <c r="H163" s="25"/>
      <c r="I163" s="26"/>
    </row>
    <row r="164" spans="2:9" ht="13.5">
      <c r="B164" s="233"/>
      <c r="C164" s="25"/>
      <c r="D164" s="25"/>
      <c r="E164" s="25"/>
      <c r="F164" s="25"/>
      <c r="G164" s="25"/>
      <c r="H164" s="25"/>
      <c r="I164" s="26"/>
    </row>
    <row r="165" spans="2:9" ht="13.5">
      <c r="B165" s="234"/>
      <c r="C165" s="25"/>
      <c r="D165" s="25"/>
      <c r="E165" s="25"/>
      <c r="F165" s="25"/>
      <c r="G165" s="25"/>
      <c r="H165" s="25"/>
      <c r="I165" s="26"/>
    </row>
    <row r="166" spans="2:9" ht="13.5">
      <c r="B166" s="233"/>
      <c r="C166" s="25"/>
      <c r="D166" s="25"/>
      <c r="E166" s="25"/>
      <c r="F166" s="25"/>
      <c r="G166" s="25"/>
      <c r="H166" s="25"/>
      <c r="I166" s="26"/>
    </row>
    <row r="167" spans="2:9" ht="13.5">
      <c r="B167" s="234"/>
      <c r="C167" s="25"/>
      <c r="D167" s="25"/>
      <c r="E167" s="25"/>
      <c r="F167" s="25"/>
      <c r="G167" s="25"/>
      <c r="H167" s="25"/>
      <c r="I167" s="26"/>
    </row>
    <row r="168" spans="2:9" ht="13.5">
      <c r="B168" s="233"/>
      <c r="C168" s="25"/>
      <c r="D168" s="25"/>
      <c r="E168" s="25"/>
      <c r="F168" s="25"/>
      <c r="G168" s="25"/>
      <c r="H168" s="25"/>
      <c r="I168" s="26"/>
    </row>
    <row r="169" spans="2:9" ht="13.5">
      <c r="B169" s="234"/>
      <c r="C169" s="25"/>
      <c r="D169" s="25"/>
      <c r="E169" s="25"/>
      <c r="F169" s="25"/>
      <c r="G169" s="25"/>
      <c r="H169" s="25"/>
      <c r="I169" s="26"/>
    </row>
    <row r="170" spans="2:9" ht="13.5">
      <c r="B170" s="233"/>
      <c r="C170" s="25"/>
      <c r="D170" s="25"/>
      <c r="E170" s="25"/>
      <c r="F170" s="25"/>
      <c r="G170" s="25"/>
      <c r="H170" s="25"/>
      <c r="I170" s="26"/>
    </row>
    <row r="171" spans="2:9" ht="13.5">
      <c r="B171" s="234"/>
      <c r="C171" s="25"/>
      <c r="D171" s="25"/>
      <c r="E171" s="25"/>
      <c r="F171" s="25"/>
      <c r="G171" s="25"/>
      <c r="H171" s="25"/>
      <c r="I171" s="26"/>
    </row>
    <row r="172" spans="2:9" ht="13.5">
      <c r="B172" s="233"/>
      <c r="C172" s="25"/>
      <c r="D172" s="25"/>
      <c r="E172" s="25"/>
      <c r="F172" s="25"/>
      <c r="G172" s="25"/>
      <c r="H172" s="25"/>
      <c r="I172" s="26"/>
    </row>
    <row r="173" spans="2:9" ht="13.5">
      <c r="B173" s="234"/>
      <c r="C173" s="25"/>
      <c r="D173" s="25"/>
      <c r="E173" s="25"/>
      <c r="F173" s="25"/>
      <c r="G173" s="25"/>
      <c r="H173" s="25"/>
      <c r="I173" s="26"/>
    </row>
    <row r="174" spans="2:9" ht="13.5">
      <c r="B174" s="233"/>
      <c r="C174" s="25"/>
      <c r="D174" s="25"/>
      <c r="E174" s="25"/>
      <c r="F174" s="25"/>
      <c r="G174" s="25"/>
      <c r="H174" s="25"/>
      <c r="I174" s="26"/>
    </row>
    <row r="175" spans="2:9" ht="13.5">
      <c r="B175" s="234"/>
      <c r="C175" s="25"/>
      <c r="D175" s="25"/>
      <c r="E175" s="25"/>
      <c r="F175" s="25"/>
      <c r="G175" s="25"/>
      <c r="H175" s="25"/>
      <c r="I175" s="26"/>
    </row>
    <row r="176" spans="2:9" ht="13.5">
      <c r="B176" s="233"/>
      <c r="C176" s="25"/>
      <c r="D176" s="25"/>
      <c r="E176" s="25"/>
      <c r="F176" s="25"/>
      <c r="G176" s="25"/>
      <c r="H176" s="25"/>
      <c r="I176" s="26"/>
    </row>
    <row r="177" spans="2:9" ht="13.5">
      <c r="B177" s="234"/>
      <c r="C177" s="25"/>
      <c r="D177" s="25"/>
      <c r="E177" s="25"/>
      <c r="F177" s="25"/>
      <c r="G177" s="25"/>
      <c r="H177" s="25"/>
      <c r="I177" s="26"/>
    </row>
    <row r="178" spans="2:9" ht="13.5">
      <c r="B178" s="233"/>
      <c r="C178" s="25"/>
      <c r="D178" s="25"/>
      <c r="E178" s="25"/>
      <c r="F178" s="25"/>
      <c r="G178" s="25"/>
      <c r="H178" s="25"/>
      <c r="I178" s="26"/>
    </row>
    <row r="179" spans="2:9" ht="13.5">
      <c r="B179" s="234"/>
      <c r="C179" s="25"/>
      <c r="D179" s="25"/>
      <c r="E179" s="25"/>
      <c r="F179" s="25"/>
      <c r="G179" s="25"/>
      <c r="H179" s="25"/>
      <c r="I179" s="26"/>
    </row>
    <row r="180" spans="2:9" ht="13.5">
      <c r="B180" s="233"/>
      <c r="C180" s="25"/>
      <c r="D180" s="25"/>
      <c r="E180" s="25"/>
      <c r="F180" s="25"/>
      <c r="G180" s="25"/>
      <c r="H180" s="25"/>
      <c r="I180" s="26"/>
    </row>
    <row r="181" spans="2:9" ht="13.5">
      <c r="B181" s="234"/>
      <c r="C181" s="25"/>
      <c r="D181" s="25"/>
      <c r="E181" s="25"/>
      <c r="F181" s="25"/>
      <c r="G181" s="25"/>
      <c r="H181" s="25"/>
      <c r="I181" s="26"/>
    </row>
    <row r="182" spans="2:9" ht="13.5">
      <c r="B182" s="233"/>
      <c r="C182" s="25"/>
      <c r="D182" s="25"/>
      <c r="E182" s="25"/>
      <c r="F182" s="25"/>
      <c r="G182" s="25"/>
      <c r="H182" s="25"/>
      <c r="I182" s="26"/>
    </row>
    <row r="183" spans="2:9" ht="13.5">
      <c r="B183" s="234"/>
      <c r="C183" s="25"/>
      <c r="D183" s="25"/>
      <c r="E183" s="25"/>
      <c r="F183" s="25"/>
      <c r="G183" s="25"/>
      <c r="H183" s="25"/>
      <c r="I183" s="26"/>
    </row>
    <row r="184" spans="2:9" ht="13.5">
      <c r="B184" s="233"/>
      <c r="C184" s="25"/>
      <c r="D184" s="25"/>
      <c r="E184" s="25"/>
      <c r="F184" s="25"/>
      <c r="G184" s="25"/>
      <c r="H184" s="25"/>
      <c r="I184" s="26"/>
    </row>
    <row r="185" spans="2:9" ht="13.5">
      <c r="B185" s="234"/>
      <c r="C185" s="25"/>
      <c r="D185" s="25"/>
      <c r="E185" s="25"/>
      <c r="F185" s="25"/>
      <c r="G185" s="25"/>
      <c r="H185" s="25"/>
      <c r="I185" s="26"/>
    </row>
    <row r="186" spans="2:9" ht="13.5">
      <c r="B186" s="233"/>
      <c r="C186" s="25"/>
      <c r="D186" s="25"/>
      <c r="E186" s="25"/>
      <c r="F186" s="25"/>
      <c r="G186" s="25"/>
      <c r="H186" s="25"/>
      <c r="I186" s="26"/>
    </row>
    <row r="187" spans="2:9" ht="13.5">
      <c r="B187" s="234"/>
      <c r="C187" s="25"/>
      <c r="D187" s="25"/>
      <c r="E187" s="25"/>
      <c r="F187" s="25"/>
      <c r="G187" s="25"/>
      <c r="H187" s="25"/>
      <c r="I187" s="26"/>
    </row>
    <row r="188" spans="2:9" ht="13.5">
      <c r="B188" s="233"/>
      <c r="C188" s="25"/>
      <c r="D188" s="25"/>
      <c r="E188" s="25"/>
      <c r="F188" s="25"/>
      <c r="G188" s="25"/>
      <c r="H188" s="25"/>
      <c r="I188" s="26"/>
    </row>
    <row r="189" spans="2:9" ht="13.5">
      <c r="B189" s="234"/>
      <c r="C189" s="25"/>
      <c r="D189" s="25"/>
      <c r="E189" s="25"/>
      <c r="F189" s="25"/>
      <c r="G189" s="25"/>
      <c r="H189" s="25"/>
      <c r="I189" s="26"/>
    </row>
    <row r="190" spans="2:9" ht="13.5">
      <c r="B190" s="233"/>
      <c r="C190" s="25"/>
      <c r="D190" s="25"/>
      <c r="E190" s="25"/>
      <c r="F190" s="25"/>
      <c r="G190" s="25"/>
      <c r="H190" s="25"/>
      <c r="I190" s="26"/>
    </row>
    <row r="191" spans="2:9" ht="13.5">
      <c r="B191" s="234"/>
      <c r="C191" s="25"/>
      <c r="D191" s="25"/>
      <c r="E191" s="25"/>
      <c r="F191" s="25"/>
      <c r="G191" s="25"/>
      <c r="H191" s="25"/>
      <c r="I191" s="26"/>
    </row>
    <row r="192" spans="2:9" ht="13.5">
      <c r="B192" s="233"/>
      <c r="C192" s="25"/>
      <c r="D192" s="25"/>
      <c r="E192" s="25"/>
      <c r="F192" s="25"/>
      <c r="G192" s="25"/>
      <c r="H192" s="25"/>
      <c r="I192" s="26"/>
    </row>
    <row r="193" spans="2:9" ht="13.5">
      <c r="B193" s="234"/>
      <c r="C193" s="25"/>
      <c r="D193" s="25"/>
      <c r="E193" s="25"/>
      <c r="F193" s="25"/>
      <c r="G193" s="25"/>
      <c r="H193" s="25"/>
      <c r="I193" s="26"/>
    </row>
    <row r="194" spans="2:9" ht="13.5">
      <c r="B194" s="233"/>
      <c r="C194" s="25"/>
      <c r="D194" s="25"/>
      <c r="E194" s="25"/>
      <c r="F194" s="25"/>
      <c r="G194" s="25"/>
      <c r="H194" s="25"/>
      <c r="I194" s="26"/>
    </row>
    <row r="195" spans="2:9" ht="13.5">
      <c r="B195" s="24"/>
      <c r="C195" s="25"/>
      <c r="D195" s="25"/>
      <c r="E195" s="25"/>
      <c r="F195" s="25"/>
      <c r="G195" s="25"/>
      <c r="H195" s="25"/>
      <c r="I195" s="26"/>
    </row>
    <row r="196" spans="2:9" ht="13.5">
      <c r="B196" s="3"/>
      <c r="C196" s="25"/>
      <c r="D196" s="25"/>
      <c r="E196" s="25"/>
      <c r="F196" s="25"/>
      <c r="G196" s="25"/>
      <c r="H196" s="25"/>
      <c r="I196" s="26"/>
    </row>
    <row r="197" spans="2:9" ht="13.5">
      <c r="B197" s="24"/>
      <c r="C197" s="25"/>
      <c r="D197" s="25"/>
      <c r="E197" s="25"/>
      <c r="F197" s="25"/>
      <c r="G197" s="25"/>
      <c r="H197" s="25"/>
      <c r="I197" s="26"/>
    </row>
    <row r="198" spans="2:9" ht="13.5">
      <c r="B198" s="3"/>
      <c r="C198" s="25"/>
      <c r="D198" s="25"/>
      <c r="E198" s="25"/>
      <c r="F198" s="25"/>
      <c r="G198" s="25"/>
      <c r="H198" s="25"/>
      <c r="I198" s="26"/>
    </row>
    <row r="199" spans="2:9" ht="13.5">
      <c r="B199" s="24"/>
      <c r="C199" s="25"/>
      <c r="D199" s="25"/>
      <c r="E199" s="25"/>
      <c r="F199" s="25"/>
      <c r="G199" s="25"/>
      <c r="H199" s="25"/>
      <c r="I199" s="26"/>
    </row>
    <row r="200" spans="2:9" ht="13.5">
      <c r="B200" s="3"/>
      <c r="C200" s="25"/>
      <c r="D200" s="25"/>
      <c r="E200" s="25"/>
      <c r="F200" s="25"/>
      <c r="G200" s="25"/>
      <c r="H200" s="25"/>
      <c r="I200" s="26"/>
    </row>
    <row r="201" spans="2:9" ht="13.5">
      <c r="B201" s="24"/>
      <c r="C201" s="25"/>
      <c r="D201" s="25"/>
      <c r="E201" s="25"/>
      <c r="F201" s="25"/>
      <c r="G201" s="25"/>
      <c r="H201" s="25"/>
      <c r="I201" s="26"/>
    </row>
    <row r="202" spans="2:9" ht="13.5">
      <c r="B202" s="3"/>
      <c r="C202" s="25"/>
      <c r="D202" s="25"/>
      <c r="E202" s="25"/>
      <c r="F202" s="25"/>
      <c r="G202" s="25"/>
      <c r="H202" s="25"/>
      <c r="I202" s="26"/>
    </row>
    <row r="203" spans="2:9" ht="13.5">
      <c r="B203" s="24"/>
      <c r="C203" s="25"/>
      <c r="D203" s="25"/>
      <c r="E203" s="25"/>
      <c r="F203" s="25"/>
      <c r="G203" s="25"/>
      <c r="H203" s="25"/>
      <c r="I203" s="26"/>
    </row>
    <row r="204" spans="2:9" ht="13.5">
      <c r="B204" s="3"/>
      <c r="C204" s="25"/>
      <c r="D204" s="25"/>
      <c r="E204" s="25"/>
      <c r="F204" s="25"/>
      <c r="G204" s="25"/>
      <c r="H204" s="25"/>
      <c r="I204" s="26"/>
    </row>
    <row r="205" spans="2:9" ht="13.5">
      <c r="B205" s="24"/>
      <c r="C205" s="25"/>
      <c r="D205" s="25"/>
      <c r="E205" s="25"/>
      <c r="F205" s="25"/>
      <c r="G205" s="25"/>
      <c r="H205" s="25"/>
      <c r="I205" s="26"/>
    </row>
    <row r="206" spans="2:9" ht="13.5">
      <c r="B206" s="3"/>
      <c r="C206" s="25"/>
      <c r="D206" s="25"/>
      <c r="E206" s="25"/>
      <c r="F206" s="25"/>
      <c r="G206" s="25"/>
      <c r="H206" s="25"/>
      <c r="I206" s="26"/>
    </row>
    <row r="207" spans="2:9" ht="13.5">
      <c r="B207" s="24"/>
      <c r="C207" s="25"/>
      <c r="D207" s="25"/>
      <c r="E207" s="25"/>
      <c r="F207" s="25"/>
      <c r="G207" s="25"/>
      <c r="H207" s="25"/>
      <c r="I207" s="26"/>
    </row>
    <row r="208" spans="2:9" ht="13.5">
      <c r="B208" s="3"/>
      <c r="C208" s="25"/>
      <c r="D208" s="25"/>
      <c r="E208" s="25"/>
      <c r="F208" s="25"/>
      <c r="G208" s="25"/>
      <c r="H208" s="25"/>
      <c r="I208" s="26"/>
    </row>
    <row r="209" spans="2:9" ht="13.5">
      <c r="B209" s="24"/>
      <c r="C209" s="25"/>
      <c r="D209" s="25"/>
      <c r="E209" s="25"/>
      <c r="F209" s="25"/>
      <c r="G209" s="25"/>
      <c r="H209" s="25"/>
      <c r="I209" s="26"/>
    </row>
    <row r="210" spans="2:9" ht="13.5">
      <c r="B210" s="3"/>
      <c r="C210" s="25"/>
      <c r="D210" s="25"/>
      <c r="E210" s="25"/>
      <c r="F210" s="25"/>
      <c r="G210" s="25"/>
      <c r="H210" s="25"/>
      <c r="I210" s="26"/>
    </row>
    <row r="211" spans="2:9" ht="13.5">
      <c r="B211" s="24"/>
      <c r="C211" s="25"/>
      <c r="D211" s="25"/>
      <c r="E211" s="25"/>
      <c r="F211" s="25"/>
      <c r="G211" s="25"/>
      <c r="H211" s="25"/>
      <c r="I211" s="26"/>
    </row>
    <row r="212" spans="2:9" ht="13.5">
      <c r="B212" s="3"/>
      <c r="C212" s="25"/>
      <c r="D212" s="25"/>
      <c r="E212" s="25"/>
      <c r="F212" s="25"/>
      <c r="G212" s="25"/>
      <c r="H212" s="25"/>
      <c r="I212" s="26"/>
    </row>
    <row r="213" spans="2:9" ht="13.5">
      <c r="B213" s="24"/>
      <c r="C213" s="25"/>
      <c r="D213" s="25"/>
      <c r="E213" s="25"/>
      <c r="F213" s="25"/>
      <c r="G213" s="25"/>
      <c r="H213" s="25"/>
      <c r="I213" s="26"/>
    </row>
    <row r="214" spans="2:9" ht="13.5">
      <c r="B214" s="3"/>
      <c r="C214" s="25"/>
      <c r="D214" s="25"/>
      <c r="E214" s="25"/>
      <c r="F214" s="25"/>
      <c r="G214" s="25"/>
      <c r="H214" s="25"/>
      <c r="I214" s="26"/>
    </row>
    <row r="215" spans="2:9" ht="13.5">
      <c r="B215" s="24"/>
      <c r="C215" s="25"/>
      <c r="D215" s="25"/>
      <c r="E215" s="25"/>
      <c r="F215" s="25"/>
      <c r="G215" s="25"/>
      <c r="H215" s="25"/>
      <c r="I215" s="26"/>
    </row>
    <row r="216" spans="2:9" ht="13.5">
      <c r="B216" s="3"/>
      <c r="C216" s="25"/>
      <c r="D216" s="25"/>
      <c r="E216" s="25"/>
      <c r="F216" s="25"/>
      <c r="G216" s="25"/>
      <c r="H216" s="25"/>
      <c r="I216" s="26"/>
    </row>
    <row r="217" spans="2:9" ht="13.5">
      <c r="B217" s="24"/>
      <c r="C217" s="25"/>
      <c r="D217" s="25"/>
      <c r="E217" s="25"/>
      <c r="F217" s="25"/>
      <c r="G217" s="25"/>
      <c r="H217" s="25"/>
      <c r="I217" s="26"/>
    </row>
    <row r="218" spans="2:9" ht="13.5">
      <c r="B218" s="3"/>
      <c r="C218" s="25"/>
      <c r="D218" s="25"/>
      <c r="E218" s="25"/>
      <c r="F218" s="25"/>
      <c r="G218" s="25"/>
      <c r="H218" s="25"/>
      <c r="I218" s="26"/>
    </row>
    <row r="219" spans="2:9" ht="13.5">
      <c r="B219" s="24"/>
      <c r="C219" s="25"/>
      <c r="D219" s="25"/>
      <c r="E219" s="25"/>
      <c r="F219" s="25"/>
      <c r="G219" s="25"/>
      <c r="H219" s="25"/>
      <c r="I219" s="26"/>
    </row>
    <row r="220" spans="2:9" ht="13.5">
      <c r="B220" s="3"/>
      <c r="C220" s="25"/>
      <c r="D220" s="25"/>
      <c r="E220" s="25"/>
      <c r="F220" s="25"/>
      <c r="G220" s="25"/>
      <c r="H220" s="25"/>
      <c r="I220" s="26"/>
    </row>
    <row r="221" spans="2:9" ht="13.5">
      <c r="B221" s="24"/>
      <c r="C221" s="25"/>
      <c r="D221" s="25"/>
      <c r="E221" s="25"/>
      <c r="F221" s="25"/>
      <c r="G221" s="25"/>
      <c r="H221" s="25"/>
      <c r="I221" s="26"/>
    </row>
    <row r="222" spans="2:9" ht="13.5">
      <c r="B222" s="3"/>
      <c r="C222" s="25"/>
      <c r="D222" s="25"/>
      <c r="E222" s="25"/>
      <c r="F222" s="25"/>
      <c r="G222" s="25"/>
      <c r="H222" s="25"/>
      <c r="I222" s="26"/>
    </row>
    <row r="223" spans="2:9" ht="13.5">
      <c r="B223" s="24"/>
      <c r="C223" s="25"/>
      <c r="D223" s="25"/>
      <c r="E223" s="25"/>
      <c r="F223" s="25"/>
      <c r="G223" s="25"/>
      <c r="H223" s="25"/>
      <c r="I223" s="26"/>
    </row>
    <row r="224" spans="2:9" ht="13.5">
      <c r="B224" s="3"/>
      <c r="C224" s="25"/>
      <c r="D224" s="25"/>
      <c r="E224" s="25"/>
      <c r="F224" s="25"/>
      <c r="G224" s="25"/>
      <c r="H224" s="25"/>
      <c r="I224" s="26"/>
    </row>
    <row r="225" spans="2:9" ht="13.5">
      <c r="B225" s="24"/>
      <c r="C225" s="25"/>
      <c r="D225" s="25"/>
      <c r="E225" s="25"/>
      <c r="F225" s="25"/>
      <c r="G225" s="25"/>
      <c r="H225" s="25"/>
      <c r="I225" s="26"/>
    </row>
    <row r="226" spans="2:9" ht="13.5">
      <c r="B226" s="3"/>
      <c r="C226" s="25"/>
      <c r="D226" s="25"/>
      <c r="E226" s="25"/>
      <c r="F226" s="25"/>
      <c r="G226" s="25"/>
      <c r="H226" s="25"/>
      <c r="I226" s="26"/>
    </row>
    <row r="227" spans="2:9" ht="13.5">
      <c r="B227" s="24"/>
      <c r="C227" s="25"/>
      <c r="D227" s="25"/>
      <c r="E227" s="25"/>
      <c r="F227" s="25"/>
      <c r="G227" s="25"/>
      <c r="H227" s="25"/>
      <c r="I227" s="26"/>
    </row>
    <row r="228" spans="2:9" ht="13.5">
      <c r="B228" s="3"/>
      <c r="C228" s="25"/>
      <c r="D228" s="25"/>
      <c r="E228" s="25"/>
      <c r="F228" s="25"/>
      <c r="G228" s="25"/>
      <c r="H228" s="25"/>
      <c r="I228" s="26"/>
    </row>
    <row r="229" spans="2:9" ht="13.5">
      <c r="B229" s="24"/>
      <c r="C229" s="25"/>
      <c r="D229" s="25"/>
      <c r="E229" s="25"/>
      <c r="F229" s="25"/>
      <c r="G229" s="25"/>
      <c r="H229" s="25"/>
      <c r="I229" s="26"/>
    </row>
    <row r="230" spans="2:9" ht="13.5">
      <c r="B230" s="3"/>
      <c r="C230" s="25"/>
      <c r="D230" s="25"/>
      <c r="E230" s="25"/>
      <c r="F230" s="25"/>
      <c r="G230" s="25"/>
      <c r="H230" s="25"/>
      <c r="I230" s="26"/>
    </row>
    <row r="231" spans="2:9" ht="13.5">
      <c r="B231" s="24"/>
      <c r="C231" s="25"/>
      <c r="D231" s="25"/>
      <c r="E231" s="25"/>
      <c r="F231" s="25"/>
      <c r="G231" s="25"/>
      <c r="H231" s="25"/>
      <c r="I231" s="26"/>
    </row>
    <row r="232" spans="2:9" ht="13.5">
      <c r="B232" s="3"/>
      <c r="C232" s="25"/>
      <c r="D232" s="25"/>
      <c r="E232" s="25"/>
      <c r="F232" s="25"/>
      <c r="G232" s="25"/>
      <c r="H232" s="25"/>
      <c r="I232" s="26"/>
    </row>
    <row r="233" spans="2:9" ht="13.5">
      <c r="B233" s="24"/>
      <c r="C233" s="25"/>
      <c r="D233" s="25"/>
      <c r="E233" s="25"/>
      <c r="F233" s="25"/>
      <c r="G233" s="25"/>
      <c r="H233" s="25"/>
      <c r="I233" s="26"/>
    </row>
    <row r="234" spans="2:9" ht="13.5">
      <c r="B234" s="3"/>
      <c r="C234" s="25"/>
      <c r="D234" s="25"/>
      <c r="E234" s="25"/>
      <c r="F234" s="25"/>
      <c r="G234" s="25"/>
      <c r="H234" s="25"/>
      <c r="I234" s="26"/>
    </row>
    <row r="235" spans="2:9" ht="13.5">
      <c r="B235" s="24"/>
      <c r="C235" s="25"/>
      <c r="D235" s="25"/>
      <c r="E235" s="25"/>
      <c r="F235" s="25"/>
      <c r="G235" s="25"/>
      <c r="H235" s="25"/>
      <c r="I235" s="26"/>
    </row>
    <row r="236" spans="2:9" ht="13.5">
      <c r="B236" s="3"/>
      <c r="C236" s="25"/>
      <c r="D236" s="25"/>
      <c r="E236" s="25"/>
      <c r="F236" s="25"/>
      <c r="G236" s="25"/>
      <c r="H236" s="25"/>
      <c r="I236" s="26"/>
    </row>
    <row r="237" spans="2:9" ht="13.5">
      <c r="B237" s="24"/>
      <c r="C237" s="25"/>
      <c r="D237" s="25"/>
      <c r="E237" s="25"/>
      <c r="F237" s="25"/>
      <c r="G237" s="25"/>
      <c r="H237" s="25"/>
      <c r="I237" s="26"/>
    </row>
    <row r="238" spans="2:9" ht="13.5">
      <c r="B238" s="3"/>
      <c r="C238" s="25"/>
      <c r="D238" s="25"/>
      <c r="E238" s="25"/>
      <c r="F238" s="25"/>
      <c r="G238" s="25"/>
      <c r="H238" s="25"/>
      <c r="I238" s="26"/>
    </row>
    <row r="239" spans="2:9" ht="13.5">
      <c r="B239" s="24"/>
      <c r="C239" s="25"/>
      <c r="D239" s="25"/>
      <c r="E239" s="25"/>
      <c r="F239" s="25"/>
      <c r="G239" s="25"/>
      <c r="H239" s="25"/>
      <c r="I239" s="26"/>
    </row>
    <row r="240" spans="2:9" ht="13.5">
      <c r="B240" s="3"/>
      <c r="C240" s="25"/>
      <c r="D240" s="25"/>
      <c r="E240" s="25"/>
      <c r="F240" s="25"/>
      <c r="G240" s="25"/>
      <c r="H240" s="25"/>
      <c r="I240" s="26"/>
    </row>
    <row r="241" spans="2:9" ht="13.5">
      <c r="B241" s="24"/>
      <c r="C241" s="25"/>
      <c r="D241" s="25"/>
      <c r="E241" s="25"/>
      <c r="F241" s="25"/>
      <c r="G241" s="25"/>
      <c r="H241" s="25"/>
      <c r="I241" s="26"/>
    </row>
    <row r="242" spans="2:9" ht="13.5">
      <c r="B242" s="3"/>
      <c r="C242" s="25"/>
      <c r="D242" s="25"/>
      <c r="E242" s="25"/>
      <c r="F242" s="25"/>
      <c r="G242" s="25"/>
      <c r="H242" s="25"/>
      <c r="I242" s="26"/>
    </row>
    <row r="243" spans="2:9" ht="13.5">
      <c r="B243" s="24"/>
      <c r="C243" s="25"/>
      <c r="D243" s="25"/>
      <c r="E243" s="25"/>
      <c r="F243" s="25"/>
      <c r="G243" s="25"/>
      <c r="H243" s="25"/>
      <c r="I243" s="26"/>
    </row>
    <row r="244" spans="2:9" ht="13.5">
      <c r="B244" s="3"/>
      <c r="C244" s="25"/>
      <c r="D244" s="25"/>
      <c r="E244" s="25"/>
      <c r="F244" s="25"/>
      <c r="G244" s="25"/>
      <c r="H244" s="25"/>
      <c r="I244" s="26"/>
    </row>
    <row r="245" spans="2:9" ht="13.5">
      <c r="B245" s="24"/>
      <c r="C245" s="25"/>
      <c r="D245" s="25"/>
      <c r="E245" s="25"/>
      <c r="F245" s="25"/>
      <c r="G245" s="25"/>
      <c r="H245" s="25"/>
      <c r="I245" s="26"/>
    </row>
    <row r="246" spans="2:9" ht="13.5">
      <c r="B246" s="3"/>
      <c r="C246" s="25"/>
      <c r="D246" s="25"/>
      <c r="E246" s="25"/>
      <c r="F246" s="25"/>
      <c r="G246" s="25"/>
      <c r="H246" s="25"/>
      <c r="I246" s="26"/>
    </row>
    <row r="247" spans="2:9" ht="13.5">
      <c r="B247" s="24"/>
      <c r="C247" s="25"/>
      <c r="D247" s="25"/>
      <c r="E247" s="25"/>
      <c r="F247" s="25"/>
      <c r="G247" s="25"/>
      <c r="H247" s="25"/>
      <c r="I247" s="26"/>
    </row>
    <row r="248" spans="2:9" ht="13.5">
      <c r="B248" s="3"/>
      <c r="C248" s="25"/>
      <c r="D248" s="25"/>
      <c r="E248" s="25"/>
      <c r="F248" s="25"/>
      <c r="G248" s="25"/>
      <c r="H248" s="25"/>
      <c r="I248" s="26"/>
    </row>
    <row r="249" spans="2:9" ht="13.5">
      <c r="B249" s="24"/>
      <c r="C249" s="25"/>
      <c r="D249" s="25"/>
      <c r="E249" s="25"/>
      <c r="F249" s="25"/>
      <c r="G249" s="25"/>
      <c r="H249" s="25"/>
      <c r="I249" s="26"/>
    </row>
    <row r="250" spans="2:9" ht="13.5">
      <c r="B250" s="3"/>
      <c r="C250" s="25"/>
      <c r="D250" s="25"/>
      <c r="E250" s="25"/>
      <c r="F250" s="25"/>
      <c r="G250" s="25"/>
      <c r="H250" s="25"/>
      <c r="I250" s="26"/>
    </row>
    <row r="251" spans="2:9" ht="13.5">
      <c r="B251" s="24"/>
      <c r="C251" s="25"/>
      <c r="D251" s="25"/>
      <c r="E251" s="25"/>
      <c r="F251" s="25"/>
      <c r="G251" s="25"/>
      <c r="H251" s="25"/>
      <c r="I251" s="26"/>
    </row>
    <row r="252" spans="2:9" ht="13.5">
      <c r="B252" s="3"/>
      <c r="C252" s="25"/>
      <c r="D252" s="25"/>
      <c r="E252" s="25"/>
      <c r="F252" s="25"/>
      <c r="G252" s="25"/>
      <c r="H252" s="25"/>
      <c r="I252" s="26"/>
    </row>
    <row r="253" spans="2:9" ht="13.5">
      <c r="B253" s="24"/>
      <c r="C253" s="25"/>
      <c r="D253" s="25"/>
      <c r="E253" s="25"/>
      <c r="F253" s="25"/>
      <c r="G253" s="25"/>
      <c r="H253" s="25"/>
      <c r="I253" s="26"/>
    </row>
    <row r="254" spans="2:9" ht="13.5">
      <c r="B254" s="3"/>
      <c r="C254" s="25"/>
      <c r="D254" s="25"/>
      <c r="E254" s="25"/>
      <c r="F254" s="25"/>
      <c r="G254" s="25"/>
      <c r="H254" s="25"/>
      <c r="I254" s="26"/>
    </row>
    <row r="255" spans="2:9" ht="13.5">
      <c r="B255" s="24"/>
      <c r="C255" s="25"/>
      <c r="D255" s="25"/>
      <c r="E255" s="25"/>
      <c r="F255" s="25"/>
      <c r="G255" s="25"/>
      <c r="H255" s="25"/>
      <c r="I255" s="26"/>
    </row>
    <row r="256" spans="2:9" ht="13.5">
      <c r="B256" s="3"/>
      <c r="C256" s="25"/>
      <c r="D256" s="25"/>
      <c r="E256" s="25"/>
      <c r="F256" s="25"/>
      <c r="G256" s="25"/>
      <c r="H256" s="25"/>
      <c r="I256" s="26"/>
    </row>
    <row r="257" spans="2:9" ht="13.5">
      <c r="B257" s="24"/>
      <c r="C257" s="25"/>
      <c r="D257" s="25"/>
      <c r="E257" s="25"/>
      <c r="F257" s="25"/>
      <c r="G257" s="25"/>
      <c r="H257" s="25"/>
      <c r="I257" s="26"/>
    </row>
    <row r="258" spans="2:9" ht="13.5">
      <c r="B258" s="3"/>
      <c r="C258" s="25"/>
      <c r="D258" s="25"/>
      <c r="E258" s="25"/>
      <c r="F258" s="25"/>
      <c r="G258" s="25"/>
      <c r="H258" s="25"/>
      <c r="I258" s="26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Chiho Yoshioka</cp:lastModifiedBy>
  <cp:lastPrinted>2003-04-23T04:05:41Z</cp:lastPrinted>
  <dcterms:created xsi:type="dcterms:W3CDTF">2003-04-22T04:29:33Z</dcterms:created>
  <dcterms:modified xsi:type="dcterms:W3CDTF">2010-05-26T14:34:29Z</dcterms:modified>
  <cp:category/>
  <cp:version/>
  <cp:contentType/>
  <cp:contentStatus/>
</cp:coreProperties>
</file>