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455" yWindow="105" windowWidth="25155" windowHeight="18120" tabRatio="500" activeTab="0"/>
  </bookViews>
  <sheets>
    <sheet name="小学生男子" sheetId="1" r:id="rId1"/>
    <sheet name="小学生女子" sheetId="2" r:id="rId2"/>
    <sheet name="中学生男子" sheetId="3" r:id="rId3"/>
    <sheet name="中学生女子" sheetId="4" r:id="rId4"/>
    <sheet name="得点テーブル" sheetId="5" r:id="rId5"/>
    <sheet name="ランキング規定" sheetId="6" r:id="rId6"/>
  </sheets>
  <externalReferences>
    <externalReference r:id="rId9"/>
  </externalReferences>
  <definedNames>
    <definedName name="_xlnm.Print_Area_2">'小学生男子'!$B$2:$AW$5</definedName>
    <definedName name="_xlnm.Print_Area_3">#REF!</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'得点テーブル'!$B$14:$F$59</definedName>
    <definedName name="_xlnm.Print_Area" localSheetId="1">'小学生女子'!$A$1:$BA$46</definedName>
    <definedName name="_xlnm.Print_Area" localSheetId="0">'小学生男子'!$A$1:$BA$52</definedName>
    <definedName name="_xlnm.Print_Area" localSheetId="3">'中学生女子'!$A$1:$AU$140</definedName>
    <definedName name="_xlnm.Print_Area" localSheetId="2">'中学生男子'!$A$1:$AS$144</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<sst xmlns="http://schemas.openxmlformats.org/spreadsheetml/2006/main" count="2060" uniqueCount="660">
  <si>
    <t>鳥越　まみ</t>
  </si>
  <si>
    <t>清武Jr</t>
  </si>
  <si>
    <t>一政　帆海</t>
  </si>
  <si>
    <t>髙木　綾乃</t>
  </si>
  <si>
    <t>花井　実祥</t>
  </si>
  <si>
    <t>川口　佳凛</t>
  </si>
  <si>
    <t>大塚　玲奈</t>
  </si>
  <si>
    <t>濱砂　智子</t>
  </si>
  <si>
    <t>川元　莉子</t>
  </si>
  <si>
    <t>川島　佳奈</t>
  </si>
  <si>
    <t>多田　   遥</t>
  </si>
  <si>
    <t>金切　夢奈</t>
  </si>
  <si>
    <t>加地　紫苑</t>
  </si>
  <si>
    <t>長嶺　桃花</t>
  </si>
  <si>
    <t>福富　詩織</t>
  </si>
  <si>
    <t>初森　咲紀</t>
  </si>
  <si>
    <t>黒木　成美</t>
  </si>
  <si>
    <t>泉ヶ丘付属中</t>
  </si>
  <si>
    <t>広瀬中テニス　愛好会</t>
  </si>
  <si>
    <t>ファイナルJr</t>
  </si>
  <si>
    <t>サンタハウスJr</t>
  </si>
  <si>
    <t>MTF</t>
  </si>
  <si>
    <t>野辺　美優</t>
  </si>
  <si>
    <t>BREAK　Jr</t>
  </si>
  <si>
    <t>清武Ｊｒ</t>
  </si>
  <si>
    <t>藤田　美香</t>
  </si>
  <si>
    <t>松村　   恵</t>
  </si>
  <si>
    <t>広瀬中テニス愛好会</t>
  </si>
  <si>
    <t>新坂なつき</t>
  </si>
  <si>
    <t>長友　夏美</t>
  </si>
  <si>
    <t>大坪　未怜</t>
  </si>
  <si>
    <t>井尻　忠良</t>
  </si>
  <si>
    <t>川邉　真吾</t>
  </si>
  <si>
    <t>シーガイアJr</t>
  </si>
  <si>
    <t>藤原　伊織</t>
  </si>
  <si>
    <t>瀧口　一弥</t>
  </si>
  <si>
    <t>柳田　光久</t>
  </si>
  <si>
    <t>嶽本　大和</t>
  </si>
  <si>
    <t>川田　悠貴</t>
  </si>
  <si>
    <t>中村　紳八</t>
  </si>
  <si>
    <t>梁瀬　翔太</t>
  </si>
  <si>
    <t>小林　紘稀</t>
  </si>
  <si>
    <t>長友　祐哉</t>
  </si>
  <si>
    <t>小山　孝人</t>
  </si>
  <si>
    <t>小島　和朗</t>
  </si>
  <si>
    <t>白川　亮輔</t>
  </si>
  <si>
    <t>酒井健太郎</t>
  </si>
  <si>
    <t>足利　悠希</t>
  </si>
  <si>
    <t>千葉　優太</t>
  </si>
  <si>
    <t>崔     愉信</t>
  </si>
  <si>
    <t>三股中学校</t>
  </si>
  <si>
    <t>安楽　亮佑</t>
  </si>
  <si>
    <t>伊東　啓輔</t>
  </si>
  <si>
    <t>サンタハウスJr</t>
  </si>
  <si>
    <t>北林亜斗夢</t>
  </si>
  <si>
    <t>蛯原　悠介</t>
  </si>
  <si>
    <t>BREAK Ｊｒ</t>
  </si>
  <si>
    <t>シーガイアJr.</t>
  </si>
  <si>
    <t>ロイヤルJｒ</t>
  </si>
  <si>
    <t>福岡　大雅</t>
  </si>
  <si>
    <t>MTF</t>
  </si>
  <si>
    <t>児玉　知樹</t>
  </si>
  <si>
    <t>豊國　想太</t>
  </si>
  <si>
    <t>KTCJr</t>
  </si>
  <si>
    <t>ＫＴＣJr</t>
  </si>
  <si>
    <t>梶浦　梨央</t>
  </si>
  <si>
    <t>イワキリＪｒ</t>
  </si>
  <si>
    <t>竹永　圭吾</t>
  </si>
  <si>
    <t>日南ＴＣジュニア</t>
  </si>
  <si>
    <t>寺尾　友希</t>
  </si>
  <si>
    <t>合澤　彰朗</t>
  </si>
  <si>
    <t>坂田　空冴</t>
  </si>
  <si>
    <t>本田　嵩稀</t>
  </si>
  <si>
    <t>末吉　美優</t>
  </si>
  <si>
    <t>OATCJr</t>
  </si>
  <si>
    <t>肥田木　愛</t>
  </si>
  <si>
    <t>藤本　海月</t>
  </si>
  <si>
    <t>チームミリオン</t>
  </si>
  <si>
    <t>清武Jr</t>
  </si>
  <si>
    <t>一政　絢乃</t>
  </si>
  <si>
    <t>ＭＴＦ</t>
  </si>
  <si>
    <t>イワキリＪｒ</t>
  </si>
  <si>
    <t>佐原　潤哉</t>
  </si>
  <si>
    <t>九州Jr(U16)加算</t>
  </si>
  <si>
    <t>学年</t>
  </si>
  <si>
    <t>中３</t>
  </si>
  <si>
    <t>本ランキングは、宮崎県テニス協会ジュニアポイントランキング</t>
  </si>
  <si>
    <t>MTJPランキング規定</t>
  </si>
  <si>
    <t>1月</t>
  </si>
  <si>
    <t>県Jr（中学）＋</t>
  </si>
  <si>
    <t>永山　雄大</t>
  </si>
  <si>
    <t>宮地勝之進</t>
  </si>
  <si>
    <t>山元　聖哉</t>
  </si>
  <si>
    <t>藤野　真志</t>
  </si>
  <si>
    <t>濱田　幸哉</t>
  </si>
  <si>
    <t>川﨑　颯聖</t>
  </si>
  <si>
    <t>岡村　孝徳</t>
  </si>
  <si>
    <t>B2</t>
  </si>
  <si>
    <t>B3</t>
  </si>
  <si>
    <t>早田　皇修</t>
  </si>
  <si>
    <t>井尻　忠良</t>
  </si>
  <si>
    <t>真崎　勝里</t>
  </si>
  <si>
    <t>県ジュニア</t>
  </si>
  <si>
    <t>Jrリーグ</t>
  </si>
  <si>
    <t>全国選抜Jr</t>
  </si>
  <si>
    <t>全国小学生</t>
  </si>
  <si>
    <t>G2</t>
  </si>
  <si>
    <t>G3</t>
  </si>
  <si>
    <t>G4</t>
  </si>
  <si>
    <t>C1</t>
  </si>
  <si>
    <t>C2</t>
  </si>
  <si>
    <t>C8</t>
  </si>
  <si>
    <t>D1</t>
  </si>
  <si>
    <t>ⓑドロー数が１６〜９の場合＝ベスト８までにポイントを与える。</t>
  </si>
  <si>
    <t>吉村　真里</t>
  </si>
  <si>
    <t>九州Jrサ(U16)加算</t>
  </si>
  <si>
    <t>チームミリオン</t>
  </si>
  <si>
    <t>宮下　   耀　</t>
  </si>
  <si>
    <t>中２</t>
  </si>
  <si>
    <t>中１</t>
  </si>
  <si>
    <t>MTJPランキングを新たに作成時から過去１年間に開催された大会に出場し、そこで選手が得たポイントを加算した</t>
  </si>
  <si>
    <t>福島　瑛実</t>
  </si>
  <si>
    <t>伊東　詩織</t>
  </si>
  <si>
    <t>前原　茉彩</t>
  </si>
  <si>
    <t>萬福健太郎</t>
  </si>
  <si>
    <t>末吉鼓太朗</t>
  </si>
  <si>
    <t>シーガイアJr</t>
  </si>
  <si>
    <t>樫村　寧々</t>
  </si>
  <si>
    <t>藤田　琴羽</t>
  </si>
  <si>
    <t>冨高沙也加</t>
  </si>
  <si>
    <t>川﨑栄莉加</t>
  </si>
  <si>
    <t>長友　華歩</t>
  </si>
  <si>
    <t>塚本悠紀子</t>
  </si>
  <si>
    <t>チームミリオン</t>
  </si>
  <si>
    <t>井上　紗綾</t>
  </si>
  <si>
    <t>E3</t>
  </si>
  <si>
    <t>郡　　 風花</t>
  </si>
  <si>
    <t>小学生男子シングルス（小学生U12基準）　　２０１１.５.３０現在</t>
  </si>
  <si>
    <t>小学生女子シングルス（小学生U12基準）　　２０１１.５.３０現在</t>
  </si>
  <si>
    <t>中学生男子シングルス（中学生U1４基準）　　２０１１.５.３０現在</t>
  </si>
  <si>
    <t>中学生女子シングルス（中学生U1４基準）　　２０１１.５.３０現在</t>
  </si>
  <si>
    <t>濱中　皓光</t>
  </si>
  <si>
    <t>チームミリオン</t>
  </si>
  <si>
    <t>S</t>
  </si>
  <si>
    <t>S</t>
  </si>
  <si>
    <t>栗原　怜子</t>
  </si>
  <si>
    <t>小学生の部は、１２歳以下を基準とする。小学生で他の年齢区分にて出場した場合のポイントを別に定める。</t>
  </si>
  <si>
    <t>中学生の部は、１４歳以下を基準とする。中学生で他の年齢区分にて出場した場合のポイントを別に定める。</t>
  </si>
  <si>
    <t>横山　陽香</t>
  </si>
  <si>
    <t>シーガイアJr.</t>
  </si>
  <si>
    <t>須志田　怜</t>
  </si>
  <si>
    <t>F4</t>
  </si>
  <si>
    <t>白谷　美佳</t>
  </si>
  <si>
    <t>※ポイント×1.25</t>
  </si>
  <si>
    <t>九州Jr(U16)加算</t>
  </si>
  <si>
    <t>西田　百花</t>
  </si>
  <si>
    <t>日南Tcジュニア</t>
  </si>
  <si>
    <t>Bグレード：南日本ジュニア・全国小学生大会</t>
  </si>
  <si>
    <t>外山　　 光</t>
  </si>
  <si>
    <t>Cグレード：県ジュニア・ジュニアリーグ</t>
  </si>
  <si>
    <t>ジュニア本戦</t>
  </si>
  <si>
    <t>生目台中学校</t>
  </si>
  <si>
    <t>日高　圭太</t>
  </si>
  <si>
    <t>笠井　幸介</t>
  </si>
  <si>
    <t>西村　大誠</t>
  </si>
  <si>
    <t>日南ＴＣジュニア</t>
  </si>
  <si>
    <t>イワキリＪｒ</t>
  </si>
  <si>
    <t>小泉　裕暉</t>
  </si>
  <si>
    <t>豊國　廉太</t>
  </si>
  <si>
    <t>浅見　真帆</t>
  </si>
  <si>
    <t>佐土原Jr</t>
  </si>
  <si>
    <t>高橋　   翔</t>
  </si>
  <si>
    <t>小玉　　翔</t>
  </si>
  <si>
    <t>鵬翔中学校</t>
  </si>
  <si>
    <t>南日本Jr(U14)</t>
  </si>
  <si>
    <t>南日本Jr(U12)加算</t>
  </si>
  <si>
    <t>前原　舞乃</t>
  </si>
  <si>
    <t>寺田　夏実</t>
  </si>
  <si>
    <t>ＫＴＣＪｒ</t>
  </si>
  <si>
    <t>久保崎鈴菜</t>
  </si>
  <si>
    <t>（MIYAZAKI TENNIS JUNIOR POINT RANKING）略称MTJPと称し</t>
  </si>
  <si>
    <t>名称・対象</t>
  </si>
  <si>
    <t>S</t>
  </si>
  <si>
    <t>S</t>
  </si>
  <si>
    <t>濱田　晏壽　</t>
  </si>
  <si>
    <t>小野　陽正</t>
  </si>
  <si>
    <t>桑畑　和希</t>
  </si>
  <si>
    <t>溝口　凱斗</t>
  </si>
  <si>
    <t>稲葉　亮太</t>
  </si>
  <si>
    <t>椎葉　   瑛</t>
  </si>
  <si>
    <t>高鍋西中</t>
  </si>
  <si>
    <t>ルネサンスJr</t>
  </si>
  <si>
    <t>ベアーズJr</t>
  </si>
  <si>
    <t>野口　智可　</t>
  </si>
  <si>
    <t>※ポイント×0.25</t>
  </si>
  <si>
    <t>※ポイント×1.25</t>
  </si>
  <si>
    <t>D2</t>
  </si>
  <si>
    <t>D3</t>
  </si>
  <si>
    <t>D4</t>
  </si>
  <si>
    <t>D8</t>
  </si>
  <si>
    <t>E1</t>
  </si>
  <si>
    <t>E2</t>
  </si>
  <si>
    <t>E3</t>
  </si>
  <si>
    <t>E4</t>
  </si>
  <si>
    <t>日高　大地</t>
  </si>
  <si>
    <t>後原　広歩</t>
  </si>
  <si>
    <t>S</t>
  </si>
  <si>
    <t>全国選抜Jr(U14)</t>
  </si>
  <si>
    <t>戦歴</t>
  </si>
  <si>
    <t>西村　   彩</t>
  </si>
  <si>
    <t>S</t>
  </si>
  <si>
    <t>島尾　梨音</t>
  </si>
  <si>
    <t>戦績</t>
  </si>
  <si>
    <t>ﾎﾟｲﾝﾄ</t>
  </si>
  <si>
    <t>４月</t>
  </si>
  <si>
    <t>５月</t>
  </si>
  <si>
    <t>９月</t>
  </si>
  <si>
    <t>１１月</t>
  </si>
  <si>
    <t>１２月</t>
  </si>
  <si>
    <t>ロイヤルJｒ</t>
  </si>
  <si>
    <t>川崎　梨奈</t>
  </si>
  <si>
    <t>末吉　梨夏</t>
  </si>
  <si>
    <t>選手を対象とする。</t>
  </si>
  <si>
    <t>②</t>
  </si>
  <si>
    <t>宮崎学園中</t>
  </si>
  <si>
    <t>合計ポイントの多い方を上位とする</t>
  </si>
  <si>
    <t>B1</t>
  </si>
  <si>
    <t>B4</t>
  </si>
  <si>
    <t>B8</t>
  </si>
  <si>
    <t>大会グレード</t>
  </si>
  <si>
    <t>E2</t>
  </si>
  <si>
    <t>E4</t>
  </si>
  <si>
    <t>F1</t>
  </si>
  <si>
    <t>F2</t>
  </si>
  <si>
    <t>G4</t>
  </si>
  <si>
    <t>G8</t>
  </si>
  <si>
    <t>ⓐ決勝トーナメントまたは、決勝リーグを２〜４人で行う場合、予選リーグの各パート２位にベスト８位のポイントを与える。</t>
  </si>
  <si>
    <t>岩田　　峻</t>
  </si>
  <si>
    <t>梅田　　陸</t>
  </si>
  <si>
    <t>田口　皓太　　</t>
  </si>
  <si>
    <t>全日本ジュニア</t>
  </si>
  <si>
    <t>８月</t>
  </si>
  <si>
    <t>九州Jrマ（U1６)＋</t>
  </si>
  <si>
    <t>デン　正希</t>
  </si>
  <si>
    <t>チームﾐﾘｵﾝ</t>
  </si>
  <si>
    <t>ロイヤルＪｒ</t>
  </si>
  <si>
    <t>宮川　結衣</t>
  </si>
  <si>
    <t>清武Jr</t>
  </si>
  <si>
    <t>シーガイアJr</t>
  </si>
  <si>
    <t>宮崎県テニス協会が承認するジュニア大会およびジュニア委員会が</t>
  </si>
  <si>
    <t>行う大会を対象とし宮崎県テニス協会のジュニア登録をしている</t>
  </si>
  <si>
    <t>山本　草太</t>
  </si>
  <si>
    <t>ジュニアリーグについてAクラスは、ベスト３２位まで他のクラスは、ベスト８位までをポイントの対象とします。</t>
  </si>
  <si>
    <t>S</t>
  </si>
  <si>
    <t>Cグレード：県ジュニア・ジュニアリーグ</t>
  </si>
  <si>
    <t>②</t>
  </si>
  <si>
    <t>年齢区分</t>
  </si>
  <si>
    <t>③</t>
  </si>
  <si>
    <t>●ジュニアテニスポイントランキング</t>
  </si>
  <si>
    <t>県ジュニア</t>
  </si>
  <si>
    <t>九州ジュニア</t>
  </si>
  <si>
    <t>全国選抜Jr</t>
  </si>
  <si>
    <t>九州Jrサーキット</t>
  </si>
  <si>
    <t>井口　拓海</t>
  </si>
  <si>
    <t>小野　祐嗣</t>
  </si>
  <si>
    <t>布施　大地</t>
  </si>
  <si>
    <t>佐原　潤哉</t>
  </si>
  <si>
    <t>吾田中</t>
  </si>
  <si>
    <t>伊藤　稜悟</t>
  </si>
  <si>
    <t>川俣　航平</t>
  </si>
  <si>
    <t>崎山　夢綱</t>
  </si>
  <si>
    <t>松下　侑豊</t>
  </si>
  <si>
    <t>ⓒドロー数が８〜５の場合＝ベスト４までにポイントを与える。</t>
  </si>
  <si>
    <t>副島　洋輝</t>
  </si>
  <si>
    <t>千葉　優太</t>
  </si>
  <si>
    <t>押川　綾汰</t>
  </si>
  <si>
    <t>橋口　文也</t>
  </si>
  <si>
    <t>児玉　祐哉</t>
  </si>
  <si>
    <t>小澤　凛殊</t>
  </si>
  <si>
    <t>シーガイア</t>
  </si>
  <si>
    <t>高柳　裕太</t>
  </si>
  <si>
    <t>宮本　周作</t>
  </si>
  <si>
    <t>S</t>
  </si>
  <si>
    <t>高柳　万貴</t>
  </si>
  <si>
    <t>出場のポイント</t>
  </si>
  <si>
    <t>得点テーブルのポイントは、ドロー数の基準数を３２とします。</t>
  </si>
  <si>
    <t>隈元　志保</t>
  </si>
  <si>
    <t>戸髙　摩美</t>
  </si>
  <si>
    <t>山内　浩嗣</t>
  </si>
  <si>
    <t>シーガイアＪｒ.</t>
  </si>
  <si>
    <t>よだきんぼＪｒ</t>
  </si>
  <si>
    <t>西田　有里</t>
  </si>
  <si>
    <t>宮崎西高附属中</t>
  </si>
  <si>
    <t>奥田　　 健</t>
  </si>
  <si>
    <t>Aグレード：九州ジュニア予選・全国選抜ジュニア予選・九州ジュニアサーキット・トヨタジュニア</t>
  </si>
  <si>
    <t>Bグレード：南日本ジュニア・全国小学生大会</t>
  </si>
  <si>
    <t>ⓐドロー数が３１〜１７の場合＝ベスト１６までにポイントを与える。</t>
  </si>
  <si>
    <t>Sグレード：九州ジュニア本戦・全日本ジュニア本戦・全国選抜ジュニア本戦・九州ジュニアサーキットマスターズ・宮日杯</t>
  </si>
  <si>
    <t>宮日杯</t>
  </si>
  <si>
    <t>宮日杯</t>
  </si>
  <si>
    <t>齋藤  綾華</t>
  </si>
  <si>
    <t>江崎　   葵</t>
  </si>
  <si>
    <t>生目台中</t>
  </si>
  <si>
    <t>甲斐　南那</t>
  </si>
  <si>
    <t>ロイヤルＪｒ</t>
  </si>
  <si>
    <t>甲斐　   匠</t>
  </si>
  <si>
    <t>中村　   夢</t>
  </si>
  <si>
    <t>林田　星馬</t>
  </si>
  <si>
    <t>サンタハウスJr</t>
  </si>
  <si>
    <t>全国選抜Jr本戦</t>
  </si>
  <si>
    <t>サンタハウスJr</t>
  </si>
  <si>
    <t>清武Jr</t>
  </si>
  <si>
    <t>富濱　慈子</t>
  </si>
  <si>
    <t>ドロー数が３２に満たない場合は、その数に応じて次の通りにポイントを与える。</t>
  </si>
  <si>
    <t>河野　貢樹</t>
  </si>
  <si>
    <t>F8</t>
  </si>
  <si>
    <t>黒川　亮介</t>
  </si>
  <si>
    <t>日南ＴＣジュニア</t>
  </si>
  <si>
    <t>染矢　裕大</t>
  </si>
  <si>
    <t>長友　　悠</t>
  </si>
  <si>
    <t>済陽　優花</t>
  </si>
  <si>
    <t>穂藤　里帆</t>
  </si>
  <si>
    <t>広瀬中テニス愛好会</t>
  </si>
  <si>
    <t>中尾　　 葵</t>
  </si>
  <si>
    <t>山口　和奏</t>
  </si>
  <si>
    <t>松田　　 萌</t>
  </si>
  <si>
    <t>G3</t>
  </si>
  <si>
    <t>小５</t>
  </si>
  <si>
    <t>小４</t>
  </si>
  <si>
    <t>G1</t>
  </si>
  <si>
    <t>G2</t>
  </si>
  <si>
    <t>清水　陽加</t>
  </si>
  <si>
    <t>甲斐　未央</t>
  </si>
  <si>
    <t>九州Jrサーキット</t>
  </si>
  <si>
    <t>２月</t>
  </si>
  <si>
    <t>３月</t>
  </si>
  <si>
    <t>C8</t>
  </si>
  <si>
    <t>D1</t>
  </si>
  <si>
    <t>D2</t>
  </si>
  <si>
    <t>D4</t>
  </si>
  <si>
    <t>D8</t>
  </si>
  <si>
    <t>ＤＥＦ・ＷＯ勝ちの場合は、勝者としてポイントとする。</t>
  </si>
  <si>
    <t>予選をリーグ戦にて行う場合は、下記のポイントとする。</t>
  </si>
  <si>
    <t>④</t>
  </si>
  <si>
    <t>順位</t>
  </si>
  <si>
    <t>F8</t>
  </si>
  <si>
    <t>中山　桂輔</t>
  </si>
  <si>
    <t>①</t>
  </si>
  <si>
    <t>楠本　諒太</t>
  </si>
  <si>
    <t>齋藤  花音</t>
  </si>
  <si>
    <t>B2</t>
  </si>
  <si>
    <t>宮内　洋輔</t>
  </si>
  <si>
    <t>柏木　悠吾</t>
  </si>
  <si>
    <t>村脇孝一郎</t>
  </si>
  <si>
    <t>宮崎第一中学校</t>
  </si>
  <si>
    <t>甲斐　宏紀</t>
  </si>
  <si>
    <t>川﨑　浩史</t>
  </si>
  <si>
    <t>村田　　欄</t>
  </si>
  <si>
    <t>久峰中</t>
  </si>
  <si>
    <t>田中　景子</t>
  </si>
  <si>
    <t>飯野中</t>
  </si>
  <si>
    <t>染谷　まり</t>
  </si>
  <si>
    <t>G8</t>
  </si>
  <si>
    <t>C3</t>
  </si>
  <si>
    <t>C4</t>
  </si>
  <si>
    <t>宮崎県大会別ジュニアテニスポイントテーブル</t>
  </si>
  <si>
    <t>南日本Jr(U12)</t>
  </si>
  <si>
    <t>九州ジュニア</t>
  </si>
  <si>
    <t>徳丸　凌大</t>
  </si>
  <si>
    <t>竹之内咲紀</t>
  </si>
  <si>
    <t>末吉穂乃香</t>
  </si>
  <si>
    <t>井戸川茉結</t>
  </si>
  <si>
    <t>猪野ひなた</t>
  </si>
  <si>
    <t>猪野ひより</t>
  </si>
  <si>
    <t>西芦谷寿花</t>
  </si>
  <si>
    <t>黒木日菜子</t>
  </si>
  <si>
    <t>新坂なつき</t>
  </si>
  <si>
    <t>黒木かれん</t>
  </si>
  <si>
    <t>田中麻理奈</t>
  </si>
  <si>
    <t>金丸恵利花</t>
  </si>
  <si>
    <t>山口日菜子</t>
  </si>
  <si>
    <t>中村枝里香</t>
  </si>
  <si>
    <t>袋井　奈美</t>
  </si>
  <si>
    <t>永友あおい</t>
  </si>
  <si>
    <t>島田沙和子</t>
  </si>
  <si>
    <t>松村　   恵</t>
  </si>
  <si>
    <t>十川　   楓</t>
  </si>
  <si>
    <t>青山　晃大</t>
  </si>
  <si>
    <t>高崎Spirits</t>
  </si>
  <si>
    <t>児玉　紘幸</t>
  </si>
  <si>
    <t>榊　  香琳</t>
  </si>
  <si>
    <t>長友　望笑</t>
  </si>
  <si>
    <t>長野　朱莉</t>
  </si>
  <si>
    <t>末吉　萌華</t>
  </si>
  <si>
    <t>河島 明加</t>
  </si>
  <si>
    <t>Sグレード・Aグレード・Bグレード・Cグレードのにおいて初回戦の敗者または、ポイントの基準以外の成績の</t>
  </si>
  <si>
    <t>坂元　勇太</t>
  </si>
  <si>
    <t>B2</t>
  </si>
  <si>
    <t>C1</t>
  </si>
  <si>
    <t>C2</t>
  </si>
  <si>
    <t>Aグレード：九州ジュニア予選・全国選抜ジュニア予選・九州ジュニアサーキット・トヨタジュニア</t>
  </si>
  <si>
    <t>トヨタJr</t>
  </si>
  <si>
    <t>１年間に行われる大会を４つのグレードに分けてポイントを定める。</t>
  </si>
  <si>
    <t>住吉Jr</t>
  </si>
  <si>
    <t>浜田　大志</t>
  </si>
  <si>
    <t>ポイント</t>
  </si>
  <si>
    <t>ランキング</t>
  </si>
  <si>
    <t>B3</t>
  </si>
  <si>
    <t>B1</t>
  </si>
  <si>
    <t>C3</t>
  </si>
  <si>
    <t>C4</t>
  </si>
  <si>
    <t>高垣　遼也</t>
  </si>
  <si>
    <t xml:space="preserve">清武Jr </t>
  </si>
  <si>
    <t>ＭＴＦ</t>
  </si>
  <si>
    <t>井上　良弥</t>
  </si>
  <si>
    <t>東　　 美月</t>
  </si>
  <si>
    <t>トヨタジュニア</t>
  </si>
  <si>
    <t>全国小学生</t>
  </si>
  <si>
    <t>番号</t>
  </si>
  <si>
    <t>順位</t>
  </si>
  <si>
    <t>氏名</t>
  </si>
  <si>
    <t>ﾎﾟｲﾝﾄ</t>
  </si>
  <si>
    <t>合計</t>
  </si>
  <si>
    <t>戦績</t>
  </si>
  <si>
    <t>E8</t>
  </si>
  <si>
    <t>F1</t>
  </si>
  <si>
    <t>F2</t>
  </si>
  <si>
    <t>F3</t>
  </si>
  <si>
    <t>F4</t>
  </si>
  <si>
    <t>F8</t>
  </si>
  <si>
    <t>G1</t>
  </si>
  <si>
    <t>南日本Jr(U12)</t>
  </si>
  <si>
    <t>富濱　祥子</t>
  </si>
  <si>
    <t>ⓓドロー数が５〜３の場合＝２位までにポイントを与える。</t>
  </si>
  <si>
    <t>春山　慶太</t>
  </si>
  <si>
    <t>名越　大地</t>
  </si>
  <si>
    <t>川越　絢恭</t>
  </si>
  <si>
    <t>横山　彰人</t>
  </si>
  <si>
    <t>中山　健仁</t>
  </si>
  <si>
    <t>下田　康晴</t>
  </si>
  <si>
    <t>S</t>
  </si>
  <si>
    <t>S</t>
  </si>
  <si>
    <t>上野　稚奈</t>
  </si>
  <si>
    <t>E8</t>
  </si>
  <si>
    <t>久峰中</t>
  </si>
  <si>
    <t>西村　優花</t>
  </si>
  <si>
    <t>富吉　香帆</t>
  </si>
  <si>
    <t>小３</t>
  </si>
  <si>
    <t>染矢　和仁</t>
  </si>
  <si>
    <t>小泉　亮太</t>
  </si>
  <si>
    <t>シーガイアJr.</t>
  </si>
  <si>
    <t>井之上拓巳</t>
  </si>
  <si>
    <t>中村祐太郎</t>
  </si>
  <si>
    <t>本　　 純也</t>
  </si>
  <si>
    <t>矢野有紗美</t>
  </si>
  <si>
    <t>郡　　 芽菜</t>
  </si>
  <si>
    <t>島田三紗子</t>
  </si>
  <si>
    <t>遠目塚雪乃</t>
  </si>
  <si>
    <t>佐藤亜理紗</t>
  </si>
  <si>
    <t>隈元　友里</t>
  </si>
  <si>
    <t>小林龍之輔</t>
  </si>
  <si>
    <t>松元　   亮</t>
  </si>
  <si>
    <t>瀬戸山敬太</t>
  </si>
  <si>
    <t>別府龍之介</t>
  </si>
  <si>
    <t>美馬稼頭人</t>
  </si>
  <si>
    <t>船ヶ山直樹</t>
  </si>
  <si>
    <t>南日本Jr(U16)加算</t>
  </si>
  <si>
    <t>本　   将幸</t>
  </si>
  <si>
    <t>石田　　 充</t>
  </si>
  <si>
    <t>イワキリＪｒ</t>
  </si>
  <si>
    <t>九州ジュニア本戦</t>
  </si>
  <si>
    <t>南日本Jr(U10)＋</t>
  </si>
  <si>
    <t>南日本Jr(U14)＋</t>
  </si>
  <si>
    <t>九州Jrマスターズ</t>
  </si>
  <si>
    <t>７月</t>
  </si>
  <si>
    <t>ＫＴＣJr</t>
  </si>
  <si>
    <t>内村　未空</t>
  </si>
  <si>
    <t>九州Jr(U14)</t>
  </si>
  <si>
    <t>福永　　凌</t>
  </si>
  <si>
    <t>MTF</t>
  </si>
  <si>
    <t>中村　佑羽</t>
  </si>
  <si>
    <t>南里　綾香</t>
  </si>
  <si>
    <t>籾木　歩美</t>
  </si>
  <si>
    <t>野崎　彰子</t>
  </si>
  <si>
    <t>ＯＡＴＣＪｒ.</t>
  </si>
  <si>
    <t>B8</t>
  </si>
  <si>
    <t>名越　　 光</t>
  </si>
  <si>
    <t>吉村　真夕</t>
  </si>
  <si>
    <t>渡辺　空蓮</t>
  </si>
  <si>
    <t>三財中</t>
  </si>
  <si>
    <t>須志田　純</t>
  </si>
  <si>
    <t>BREAK Ｊｒ</t>
  </si>
  <si>
    <t>黒川　祐介</t>
  </si>
  <si>
    <t>選手には、参加ポイント（S）を与える。ただし、ジュニアリーグについては、Aクラスのみとします。</t>
  </si>
  <si>
    <t>宮日杯につきましては、ベスト６４までポイントを与える。ただし、参加ポイントは、与えないものとする。</t>
  </si>
  <si>
    <t>１月</t>
  </si>
  <si>
    <t>JrリーグNO.1</t>
  </si>
  <si>
    <t>シード順位は、ドロー作成時点の大会に一番近い試合結果のポイントを１００％としその次に近い試合結果の</t>
  </si>
  <si>
    <t>ポイントを７５％、その次の次に近い試合結果を５０％とし、その３つの合計ポイントの多い方をシードの上位とする。</t>
  </si>
  <si>
    <t>⑤</t>
  </si>
  <si>
    <t>適用</t>
  </si>
  <si>
    <t>中山　瑛夢</t>
  </si>
  <si>
    <t>小６</t>
  </si>
  <si>
    <t>６月</t>
  </si>
  <si>
    <t>県ジュニア</t>
  </si>
  <si>
    <t>引地　美結</t>
  </si>
  <si>
    <t>寺田　愛実</t>
  </si>
  <si>
    <t>シーガイアJr.</t>
  </si>
  <si>
    <t>黒木　彩香</t>
  </si>
  <si>
    <t>白坂　桃可</t>
  </si>
  <si>
    <t>中原　杏望</t>
  </si>
  <si>
    <t>池田　明里</t>
  </si>
  <si>
    <t>高元　里奈</t>
  </si>
  <si>
    <t>大坪　史佳</t>
  </si>
  <si>
    <t>九州Jrマ（U10)＋</t>
  </si>
  <si>
    <t>KTCJr</t>
  </si>
  <si>
    <t>シーガイアＪｒ</t>
  </si>
  <si>
    <t>Sグレード：九州ジュニア本戦・全日本ジュニア本戦・全国選抜ジュニア本戦・九州ジュニアサーキットマスターズ・宮日杯</t>
  </si>
  <si>
    <t>サンタハウスＪｒ</t>
  </si>
  <si>
    <t>チームファイナル</t>
  </si>
  <si>
    <t>シーガイアＪｒ.</t>
  </si>
  <si>
    <t>G3</t>
  </si>
  <si>
    <t>本田　貴大</t>
  </si>
  <si>
    <t>山下　翔生</t>
  </si>
  <si>
    <t>津川　大地</t>
  </si>
  <si>
    <t>富山　敦之</t>
  </si>
  <si>
    <t>小林ジュニア</t>
  </si>
  <si>
    <t>倉岡　裕樹</t>
  </si>
  <si>
    <t>道本　亮平</t>
  </si>
  <si>
    <t>チームミリオン</t>
  </si>
  <si>
    <t>松田　明与</t>
  </si>
  <si>
    <t>吉岡　萌絵</t>
  </si>
  <si>
    <t>九州Jr(U12)加算</t>
  </si>
  <si>
    <t>篠原　宏介</t>
  </si>
  <si>
    <t>土橋　諒也</t>
  </si>
  <si>
    <t>前田　直輝</t>
  </si>
  <si>
    <t>河内山香鈴</t>
  </si>
  <si>
    <t>ルネサンスJr</t>
  </si>
  <si>
    <t>D3</t>
  </si>
  <si>
    <t>児玉　知巳</t>
  </si>
  <si>
    <t>E1</t>
  </si>
  <si>
    <t>E3</t>
  </si>
  <si>
    <t>喜田　圭祐</t>
  </si>
  <si>
    <t>鬼塚　麗樹</t>
  </si>
  <si>
    <t>黒木　圭太</t>
  </si>
  <si>
    <t>木本　大貴</t>
  </si>
  <si>
    <t>西元 美裕</t>
  </si>
  <si>
    <t>陣内  洋柾</t>
  </si>
  <si>
    <t>矢野　雅己</t>
  </si>
  <si>
    <t>ⓑ決勝トーナメントまたは、決勝リーグを５〜８人で行う場合、予選リーグの各パート２位にベスト１６位のポイントを与える。</t>
  </si>
  <si>
    <t>ⓒ決勝トーナメントまたは、決勝リーグを９〜１６人で行う場合、予選リーグの各パート２位にベスト３２位のポイントを与える。</t>
  </si>
  <si>
    <t>新坂　祐人</t>
  </si>
  <si>
    <t>九州Jrサ(U10）＋</t>
  </si>
  <si>
    <t>九州Jrサ(U14)＋</t>
  </si>
  <si>
    <t>尾前　勇向</t>
  </si>
  <si>
    <t>都城泉ケ丘附属中</t>
  </si>
  <si>
    <t>S</t>
  </si>
  <si>
    <t>B1</t>
  </si>
  <si>
    <t>全小（九州）</t>
  </si>
  <si>
    <t>全小（本戦）</t>
  </si>
  <si>
    <t>その他</t>
  </si>
  <si>
    <t>坂本　陽菜</t>
  </si>
  <si>
    <t>MTJPは、原則として大会終了後ごとに県テニス協会のホームページ場にて公開する。</t>
  </si>
  <si>
    <t>⑥</t>
  </si>
  <si>
    <t>所属</t>
  </si>
  <si>
    <t>B2</t>
  </si>
  <si>
    <t>C3</t>
  </si>
  <si>
    <t>パルデ・プロＪｒ</t>
  </si>
  <si>
    <t>岩元　仁美</t>
  </si>
  <si>
    <t>末盛　杏奈</t>
  </si>
  <si>
    <t>田﨑　直美</t>
  </si>
  <si>
    <t>安友　祐美</t>
  </si>
  <si>
    <t xml:space="preserve"> </t>
  </si>
  <si>
    <t>高崎Spirits</t>
  </si>
  <si>
    <t>前田　紗良</t>
  </si>
  <si>
    <t>日南TCジュニア</t>
  </si>
  <si>
    <t>井上　結花</t>
  </si>
  <si>
    <t>清武ジュニア</t>
  </si>
  <si>
    <t>出水　薫乃</t>
  </si>
  <si>
    <t>よだきんぼＪｒ</t>
  </si>
  <si>
    <t>岩切　恭子</t>
  </si>
  <si>
    <t>清　　莉緒</t>
  </si>
  <si>
    <t>長友　美久</t>
  </si>
  <si>
    <t>甲斐　寛人</t>
  </si>
  <si>
    <t>F4</t>
  </si>
  <si>
    <t>石田　   光</t>
  </si>
  <si>
    <t>郡　   葉生</t>
  </si>
  <si>
    <t>G2</t>
  </si>
  <si>
    <t>廣瀬  倫弥</t>
  </si>
  <si>
    <t>高崎Ｓｐｉｒｉｔｓ</t>
  </si>
  <si>
    <t>甲斐　一再</t>
  </si>
  <si>
    <t>小２</t>
  </si>
  <si>
    <t>小野　奨悟</t>
  </si>
  <si>
    <t>髙妻虎太郎</t>
  </si>
  <si>
    <t>小4</t>
  </si>
  <si>
    <t>稲田颯太郎</t>
  </si>
  <si>
    <t>C1</t>
  </si>
  <si>
    <t>浅見 真帆</t>
  </si>
  <si>
    <t>久峰中</t>
  </si>
  <si>
    <t>宇佐　玲乃</t>
  </si>
  <si>
    <t>川﨑　彩愛</t>
  </si>
  <si>
    <t>F8</t>
  </si>
  <si>
    <t>済陽笑美花</t>
  </si>
  <si>
    <t>チームミリオン</t>
  </si>
  <si>
    <t>吉玉　   想</t>
  </si>
  <si>
    <t>住吉Ｊｒ</t>
  </si>
  <si>
    <t>小7</t>
  </si>
  <si>
    <t>小8</t>
  </si>
  <si>
    <t>小9</t>
  </si>
  <si>
    <t>小10</t>
  </si>
  <si>
    <t>川野　涼花</t>
  </si>
  <si>
    <t>梶浦　邑衣</t>
  </si>
  <si>
    <t>他の諸事項は宮崎県テニス協会ジュニア委員会にて決定する。</t>
  </si>
  <si>
    <t>髙山　　研</t>
  </si>
  <si>
    <t>日向学院中</t>
  </si>
  <si>
    <t>金丸　航樹</t>
  </si>
  <si>
    <t>川野　敬大</t>
  </si>
  <si>
    <t>武久　　航</t>
  </si>
  <si>
    <t>六反田大樹</t>
  </si>
  <si>
    <t>スプリットステップ</t>
  </si>
  <si>
    <t>野尻　　薫</t>
  </si>
  <si>
    <t>C3</t>
  </si>
  <si>
    <t>BREAK　Ｊｒ</t>
  </si>
  <si>
    <t>川辺　真吾</t>
  </si>
  <si>
    <t>D2</t>
  </si>
  <si>
    <t>宮本　周作</t>
  </si>
  <si>
    <t>ルネサンス</t>
  </si>
  <si>
    <t>竹之内大輝</t>
  </si>
  <si>
    <t>岩切　友輝</t>
  </si>
  <si>
    <t>中2</t>
  </si>
  <si>
    <t>森山　慎也</t>
  </si>
  <si>
    <t>鵬翔中学校</t>
  </si>
  <si>
    <t>重黒木雄馬</t>
  </si>
  <si>
    <t>別府虎之介</t>
  </si>
  <si>
    <t>谷口　生真</t>
  </si>
  <si>
    <t>大久保圭祐</t>
  </si>
  <si>
    <t>延岡ロイヤルＪｒ</t>
  </si>
  <si>
    <t>E8</t>
  </si>
  <si>
    <t>稲田康太郎</t>
  </si>
  <si>
    <t>F2</t>
  </si>
  <si>
    <t>JrリーグNO.2</t>
  </si>
  <si>
    <t>JrリーグNO.3</t>
  </si>
  <si>
    <t>１月</t>
  </si>
  <si>
    <t>中村　芽玖</t>
  </si>
  <si>
    <t>斉藤　光羽</t>
  </si>
  <si>
    <t>窪田  花蓮</t>
  </si>
  <si>
    <t>緒方  優海</t>
  </si>
  <si>
    <t>S</t>
  </si>
  <si>
    <t>C3</t>
  </si>
  <si>
    <t>楫原　大佑</t>
  </si>
  <si>
    <t>名村　有純</t>
  </si>
  <si>
    <t>清武Ｊｒ</t>
  </si>
  <si>
    <t>楫原晴太郎</t>
  </si>
  <si>
    <t>藤江　建人</t>
  </si>
  <si>
    <t>日髙  幸哉</t>
  </si>
  <si>
    <t>本田　　 優</t>
  </si>
  <si>
    <t>小林ジュニア</t>
  </si>
  <si>
    <t>ロイヤルＪｒ</t>
  </si>
  <si>
    <t>ﾗｲｼﾞﾝｸﾞｻﾝHJC</t>
  </si>
  <si>
    <t>イワキリJr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</si>
</sst>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25">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u val="single"/>
      <sz val="11"/>
      <color indexed="36"/>
      <name val="ＭＳ Ｐゴシック"/>
      <family val="3"/>
    </font>
    <font>
      <sz val="14"/>
      <name val="ＭＳ 明朝"/>
      <family val="1"/>
    </font>
    <font>
      <sz val="12"/>
      <name val="ＭＳ 明朝"/>
      <family val="1"/>
    </font>
    <font>
      <sz val="12"/>
      <color indexed="8"/>
      <name val="ＭＳ Ｐゴシック"/>
      <family val="3"/>
    </font>
    <font>
      <sz val="11"/>
      <name val="Arial"/>
      <family val="2"/>
    </font>
  </fonts>
  <fills count="8">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35"/>
        <bgColor indexed="64"/>
      </patternFill>
    </fill>
    <fill>
      <patternFill patternType="solid">
        <fgColor indexed="43"/>
        <bgColor indexed="64"/>
      </patternFill>
    </fill>
  </fills>
  <borders count="48">
    <border>
      <left/>
      <right/>
      <top/>
      <bottom/>
      <diagonal/>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style="thin"/>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style="thin"/>
      <bottom/>
    </border>
    <border>
      <left style="thin"/>
      <right style="thin"/>
      <top/>
      <bottom style="thin"/>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color indexed="8"/>
      </right>
      <top style="thin"/>
      <bottom style="thin">
        <color indexed="8"/>
      </bottom>
    </border>
    <border>
      <left>
        <color indexed="63"/>
      </left>
      <right style="thin"/>
      <top style="thin">
        <color indexed="8"/>
      </top>
      <bottom style="thin"/>
    </border>
    <border>
      <left style="thin"/>
      <right style="thin"/>
      <top>
        <color indexed="63"/>
      </top>
      <bottom style="thin"/>
    </border>
    <border>
      <left>
        <color indexed="63"/>
      </left>
      <right>
        <color indexed="63"/>
      </right>
      <top style="thin">
        <color indexed="8"/>
      </top>
      <bottom style="thin"/>
    </border>
    <border>
      <left>
        <color indexed="63"/>
      </left>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
      <left style="thin"/>
      <right style="thin"/>
      <top style="thin">
        <color indexed="8"/>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style="thin"/>
      <bottom style="thin">
        <color indexed="8"/>
      </bottom>
    </border>
    <border>
      <left>
        <color indexed="63"/>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color indexed="8"/>
      </bottom>
    </border>
    <border>
      <left style="thin">
        <color indexed="8"/>
      </left>
      <right style="thin"/>
      <top style="thin"/>
      <bottom style="thin"/>
    </border>
    <border>
      <left style="thin">
        <color indexed="8"/>
      </left>
      <right>
        <color indexed="63"/>
      </right>
      <top style="thin">
        <color indexed="8"/>
      </top>
      <bottom style="thin"/>
    </border>
    <border>
      <left style="thin">
        <color indexed="8"/>
      </left>
      <right style="thin"/>
      <top style="thin"/>
      <bottom>
        <color indexed="63"/>
      </bottom>
    </border>
    <border>
      <left>
        <color indexed="63"/>
      </left>
      <right>
        <color indexed="63"/>
      </right>
      <top>
        <color indexed="63"/>
      </top>
      <bottom style="thin"/>
    </border>
    <border>
      <left>
        <color indexed="63"/>
      </left>
      <right style="thin"/>
      <top style="thin"/>
      <bottom style="thin">
        <color indexed="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9" fontId="1" fillId="0" borderId="0" applyFill="0" applyBorder="0" applyAlignment="0" applyProtection="0"/>
    <xf numFmtId="0" fontId="1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2" fillId="0" borderId="0">
      <alignment/>
      <protection/>
    </xf>
    <xf numFmtId="0" fontId="4" fillId="0" borderId="0">
      <alignment/>
      <protection/>
    </xf>
    <xf numFmtId="0" fontId="4" fillId="0" borderId="0">
      <alignment/>
      <protection/>
    </xf>
    <xf numFmtId="0" fontId="19" fillId="0" borderId="0">
      <alignment/>
      <protection/>
    </xf>
    <xf numFmtId="0" fontId="12" fillId="0" borderId="0" applyNumberFormat="0" applyFill="0" applyBorder="0" applyAlignment="0" applyProtection="0"/>
  </cellStyleXfs>
  <cellXfs count="306">
    <xf numFmtId="0" fontId="0" fillId="0" borderId="0" xfId="0" applyAlignment="1">
      <alignment/>
    </xf>
    <xf numFmtId="0" fontId="4" fillId="0" borderId="0" xfId="15" applyFont="1">
      <alignment/>
      <protection/>
    </xf>
    <xf numFmtId="0" fontId="4" fillId="0" borderId="0" xfId="15" applyFont="1" applyFill="1">
      <alignment/>
      <protection/>
    </xf>
    <xf numFmtId="0" fontId="4" fillId="0" borderId="0" xfId="15" applyFont="1" applyFill="1" applyAlignment="1">
      <alignment horizontal="left" vertical="center" shrinkToFit="1"/>
      <protection/>
    </xf>
    <xf numFmtId="0" fontId="5" fillId="0" borderId="0" xfId="15" applyFont="1" applyFill="1">
      <alignment/>
      <protection/>
    </xf>
    <xf numFmtId="0" fontId="6" fillId="0" borderId="0" xfId="15" applyFont="1" applyFill="1">
      <alignment/>
      <protection/>
    </xf>
    <xf numFmtId="0" fontId="4" fillId="0" borderId="0" xfId="15" applyAlignment="1">
      <alignment vertical="top"/>
      <protection/>
    </xf>
    <xf numFmtId="0" fontId="4" fillId="0" borderId="0" xfId="15" applyFont="1" applyAlignment="1">
      <alignment horizontal="center" shrinkToFit="1"/>
      <protection/>
    </xf>
    <xf numFmtId="0" fontId="4" fillId="0" borderId="1" xfId="15" applyFont="1" applyFill="1" applyBorder="1" applyAlignment="1">
      <alignment horizontal="center" vertical="center" shrinkToFit="1"/>
      <protection/>
    </xf>
    <xf numFmtId="0" fontId="0" fillId="0" borderId="2" xfId="15" applyFont="1" applyFill="1" applyBorder="1" applyAlignment="1">
      <alignment horizontal="center" vertical="center" shrinkToFit="1"/>
      <protection/>
    </xf>
    <xf numFmtId="0" fontId="6" fillId="0" borderId="1" xfId="15" applyFont="1" applyFill="1" applyBorder="1" applyAlignment="1">
      <alignment horizontal="center" vertical="center" shrinkToFit="1"/>
      <protection/>
    </xf>
    <xf numFmtId="0" fontId="4" fillId="0" borderId="3" xfId="15" applyFont="1" applyFill="1" applyBorder="1" applyAlignment="1">
      <alignment horizontal="center" vertical="center" shrinkToFit="1"/>
      <protection/>
    </xf>
    <xf numFmtId="0" fontId="4" fillId="0" borderId="0" xfId="15" applyFont="1" applyAlignment="1">
      <alignment vertical="top"/>
      <protection/>
    </xf>
    <xf numFmtId="0" fontId="2" fillId="0" borderId="0" xfId="22">
      <alignment/>
      <protection/>
    </xf>
    <xf numFmtId="0" fontId="9" fillId="0" borderId="0" xfId="22" applyFont="1" applyAlignment="1">
      <alignment horizontal="center"/>
      <protection/>
    </xf>
    <xf numFmtId="0" fontId="4" fillId="0" borderId="0" xfId="15" applyBorder="1" applyAlignment="1">
      <alignment vertical="top" wrapText="1"/>
      <protection/>
    </xf>
    <xf numFmtId="0" fontId="2" fillId="0" borderId="0" xfId="22" applyBorder="1">
      <alignment/>
      <protection/>
    </xf>
    <xf numFmtId="0" fontId="4" fillId="0" borderId="0" xfId="15" applyBorder="1" applyAlignment="1">
      <alignment vertical="top"/>
      <protection/>
    </xf>
    <xf numFmtId="0" fontId="0" fillId="0" borderId="0" xfId="0" applyBorder="1" applyAlignment="1">
      <alignment vertical="top"/>
    </xf>
    <xf numFmtId="0" fontId="5" fillId="0" borderId="4" xfId="15" applyFont="1" applyFill="1" applyBorder="1" applyAlignment="1">
      <alignment horizontal="center" vertical="center" shrinkToFit="1"/>
      <protection/>
    </xf>
    <xf numFmtId="0" fontId="4" fillId="0" borderId="5" xfId="22" applyFont="1" applyFill="1" applyBorder="1" applyAlignment="1">
      <alignment vertical="center"/>
      <protection/>
    </xf>
    <xf numFmtId="0" fontId="4" fillId="0" borderId="6" xfId="15" applyFont="1" applyFill="1" applyBorder="1" applyAlignment="1">
      <alignment vertical="center"/>
      <protection/>
    </xf>
    <xf numFmtId="0" fontId="5" fillId="0" borderId="7" xfId="15" applyFont="1" applyFill="1" applyBorder="1" applyAlignment="1" applyProtection="1">
      <alignment vertical="center"/>
      <protection locked="0"/>
    </xf>
    <xf numFmtId="0" fontId="4" fillId="0" borderId="8" xfId="22" applyFont="1" applyFill="1" applyBorder="1" applyAlignment="1">
      <alignment vertical="center"/>
      <protection/>
    </xf>
    <xf numFmtId="0" fontId="7" fillId="0" borderId="4" xfId="24" applyFont="1" applyBorder="1" applyAlignment="1">
      <alignment horizontal="center" vertical="center" shrinkToFit="1"/>
      <protection/>
    </xf>
    <xf numFmtId="0" fontId="7" fillId="0" borderId="0" xfId="15" applyFont="1">
      <alignment/>
      <protection/>
    </xf>
    <xf numFmtId="0" fontId="7" fillId="0" borderId="0" xfId="15" applyFont="1" applyFill="1" applyAlignment="1">
      <alignment horizontal="left" vertical="center" shrinkToFit="1"/>
      <protection/>
    </xf>
    <xf numFmtId="0" fontId="4" fillId="0" borderId="9" xfId="24" applyFont="1" applyBorder="1" applyAlignment="1">
      <alignment horizontal="left" vertical="center" shrinkToFit="1"/>
      <protection/>
    </xf>
    <xf numFmtId="0" fontId="4" fillId="0" borderId="0" xfId="15" applyFont="1" applyAlignment="1">
      <alignment horizontal="left"/>
      <protection/>
    </xf>
    <xf numFmtId="0" fontId="7" fillId="0" borderId="4" xfId="24" applyFont="1" applyBorder="1" applyAlignment="1">
      <alignment horizontal="center" vertical="center"/>
      <protection/>
    </xf>
    <xf numFmtId="0" fontId="4" fillId="0" borderId="10" xfId="15" applyFont="1" applyFill="1" applyBorder="1" applyAlignment="1">
      <alignment horizontal="center" vertical="center" shrinkToFit="1"/>
      <protection/>
    </xf>
    <xf numFmtId="0" fontId="4" fillId="0" borderId="11" xfId="15" applyBorder="1" applyAlignment="1">
      <alignment vertical="top"/>
      <protection/>
    </xf>
    <xf numFmtId="0" fontId="4" fillId="0" borderId="12" xfId="15" applyFont="1" applyBorder="1" applyAlignment="1">
      <alignment vertical="top"/>
      <protection/>
    </xf>
    <xf numFmtId="0" fontId="4" fillId="0" borderId="12" xfId="15" applyBorder="1" applyAlignment="1">
      <alignment horizontal="left" vertical="top"/>
      <protection/>
    </xf>
    <xf numFmtId="0" fontId="7" fillId="0" borderId="12" xfId="15" applyFont="1" applyBorder="1" applyAlignment="1">
      <alignment vertical="top"/>
      <protection/>
    </xf>
    <xf numFmtId="0" fontId="4" fillId="0" borderId="12" xfId="15" applyBorder="1" applyAlignment="1">
      <alignment vertical="top"/>
      <protection/>
    </xf>
    <xf numFmtId="0" fontId="4" fillId="0" borderId="13" xfId="15" applyBorder="1" applyAlignment="1">
      <alignment vertical="top"/>
      <protection/>
    </xf>
    <xf numFmtId="0" fontId="4" fillId="0" borderId="11" xfId="15" applyFont="1" applyBorder="1" applyAlignment="1">
      <alignment horizontal="center" vertical="center"/>
      <protection/>
    </xf>
    <xf numFmtId="0" fontId="0" fillId="0" borderId="11" xfId="0" applyBorder="1" applyAlignment="1">
      <alignment horizontal="center" vertical="center"/>
    </xf>
    <xf numFmtId="0" fontId="0" fillId="0" borderId="13" xfId="0" applyBorder="1" applyAlignment="1">
      <alignment vertical="top"/>
    </xf>
    <xf numFmtId="0" fontId="4" fillId="0" borderId="11" xfId="15" applyFont="1" applyBorder="1" applyAlignment="1">
      <alignment horizontal="center" vertical="center" wrapText="1"/>
      <protection/>
    </xf>
    <xf numFmtId="0" fontId="4" fillId="0" borderId="13" xfId="15" applyBorder="1" applyAlignment="1">
      <alignment vertical="top" wrapText="1"/>
      <protection/>
    </xf>
    <xf numFmtId="0" fontId="15" fillId="0" borderId="0" xfId="22" applyFont="1" applyBorder="1" applyAlignment="1">
      <alignment horizontal="center"/>
      <protection/>
    </xf>
    <xf numFmtId="0" fontId="6" fillId="0" borderId="0" xfId="22" applyFont="1" applyBorder="1" applyAlignment="1">
      <alignment horizontal="center"/>
      <protection/>
    </xf>
    <xf numFmtId="0" fontId="2" fillId="0" borderId="0" xfId="22" applyFont="1">
      <alignment/>
      <protection/>
    </xf>
    <xf numFmtId="0" fontId="6" fillId="0" borderId="0" xfId="22" applyFont="1" applyBorder="1" applyAlignment="1">
      <alignment horizontal="left"/>
      <protection/>
    </xf>
    <xf numFmtId="0" fontId="6" fillId="0" borderId="0" xfId="0" applyFont="1" applyAlignment="1">
      <alignment horizontal="left"/>
    </xf>
    <xf numFmtId="0" fontId="6" fillId="2" borderId="14" xfId="22" applyFont="1" applyFill="1" applyBorder="1" applyAlignment="1">
      <alignment horizontal="center"/>
      <protection/>
    </xf>
    <xf numFmtId="0" fontId="6" fillId="0" borderId="0" xfId="22" applyFont="1" applyFill="1" applyBorder="1" applyAlignment="1">
      <alignment horizontal="center"/>
      <protection/>
    </xf>
    <xf numFmtId="0" fontId="6" fillId="3" borderId="14" xfId="22" applyFont="1" applyFill="1" applyBorder="1" applyAlignment="1">
      <alignment horizontal="center"/>
      <protection/>
    </xf>
    <xf numFmtId="0" fontId="6" fillId="4" borderId="14" xfId="22" applyFont="1" applyFill="1" applyBorder="1" applyAlignment="1">
      <alignment horizontal="center"/>
      <protection/>
    </xf>
    <xf numFmtId="0" fontId="6" fillId="0" borderId="9" xfId="22" applyFont="1" applyFill="1" applyBorder="1" applyAlignment="1">
      <alignment horizontal="center" shrinkToFit="1"/>
      <protection/>
    </xf>
    <xf numFmtId="0" fontId="6" fillId="0" borderId="0" xfId="22" applyFont="1">
      <alignment/>
      <protection/>
    </xf>
    <xf numFmtId="0" fontId="6" fillId="2" borderId="9" xfId="22" applyFont="1" applyFill="1" applyBorder="1" applyAlignment="1">
      <alignment horizontal="center"/>
      <protection/>
    </xf>
    <xf numFmtId="0" fontId="6" fillId="2" borderId="15" xfId="22" applyFont="1" applyFill="1" applyBorder="1" applyAlignment="1">
      <alignment horizontal="center"/>
      <protection/>
    </xf>
    <xf numFmtId="0" fontId="6" fillId="3" borderId="9" xfId="22" applyFont="1" applyFill="1" applyBorder="1" applyAlignment="1">
      <alignment horizontal="center"/>
      <protection/>
    </xf>
    <xf numFmtId="0" fontId="16" fillId="3" borderId="9" xfId="22" applyFont="1" applyFill="1" applyBorder="1" applyAlignment="1">
      <alignment horizontal="center"/>
      <protection/>
    </xf>
    <xf numFmtId="0" fontId="6" fillId="4" borderId="9" xfId="22" applyFont="1" applyFill="1" applyBorder="1" applyAlignment="1">
      <alignment horizontal="center" shrinkToFit="1"/>
      <protection/>
    </xf>
    <xf numFmtId="0" fontId="6" fillId="4" borderId="9" xfId="22" applyFont="1" applyFill="1" applyBorder="1" applyAlignment="1">
      <alignment horizontal="center"/>
      <protection/>
    </xf>
    <xf numFmtId="0" fontId="6" fillId="5" borderId="14" xfId="22" applyFont="1" applyFill="1" applyBorder="1" applyAlignment="1">
      <alignment horizontal="center"/>
      <protection/>
    </xf>
    <xf numFmtId="0" fontId="5" fillId="0" borderId="1" xfId="15" applyFont="1" applyFill="1" applyBorder="1" applyAlignment="1">
      <alignment horizontal="center" vertical="center" shrinkToFit="1"/>
      <protection/>
    </xf>
    <xf numFmtId="0" fontId="2" fillId="0" borderId="16" xfId="22" applyBorder="1">
      <alignment/>
      <protection/>
    </xf>
    <xf numFmtId="0" fontId="2"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5" fillId="0" borderId="7" xfId="15" applyFont="1" applyFill="1" applyBorder="1" applyAlignment="1" applyProtection="1">
      <alignment horizontal="right" vertical="center"/>
      <protection locked="0"/>
    </xf>
    <xf numFmtId="0" fontId="17" fillId="0" borderId="0" xfId="15" applyFont="1" applyFill="1">
      <alignment/>
      <protection/>
    </xf>
    <xf numFmtId="0" fontId="0" fillId="0" borderId="0" xfId="0" applyFont="1" applyAlignment="1">
      <alignment horizontal="center"/>
    </xf>
    <xf numFmtId="0" fontId="0" fillId="0" borderId="0" xfId="0" applyFont="1" applyAlignment="1">
      <alignment horizontal="right"/>
    </xf>
    <xf numFmtId="0" fontId="4" fillId="0" borderId="0" xfId="0" applyFont="1" applyAlignment="1">
      <alignment horizontal="right" vertical="center"/>
    </xf>
    <xf numFmtId="9" fontId="1" fillId="0" borderId="0" xfId="16" applyAlignment="1">
      <alignment/>
    </xf>
    <xf numFmtId="0" fontId="5" fillId="0" borderId="7" xfId="15" applyFont="1" applyFill="1" applyBorder="1" applyAlignment="1">
      <alignment horizontal="right" vertical="center"/>
      <protection/>
    </xf>
    <xf numFmtId="0" fontId="5" fillId="0" borderId="7" xfId="22" applyFont="1" applyFill="1" applyBorder="1" applyAlignment="1">
      <alignment horizontal="right" vertical="center"/>
      <protection/>
    </xf>
    <xf numFmtId="0" fontId="0" fillId="0" borderId="0" xfId="0" applyFont="1" applyAlignment="1">
      <alignment/>
    </xf>
    <xf numFmtId="0" fontId="14" fillId="0" borderId="0" xfId="0" applyFont="1" applyAlignment="1">
      <alignment/>
    </xf>
    <xf numFmtId="0" fontId="0" fillId="0" borderId="0" xfId="0" applyFont="1" applyAlignment="1">
      <alignment horizontal="right" vertical="center"/>
    </xf>
    <xf numFmtId="0" fontId="4" fillId="0" borderId="0" xfId="15" applyFont="1" applyFill="1" applyAlignment="1">
      <alignment vertical="center" shrinkToFit="1"/>
      <protection/>
    </xf>
    <xf numFmtId="0" fontId="4" fillId="0" borderId="9" xfId="24" applyFont="1" applyBorder="1" applyAlignment="1">
      <alignment vertical="center" shrinkToFit="1"/>
      <protection/>
    </xf>
    <xf numFmtId="0" fontId="7" fillId="0" borderId="0" xfId="15" applyFont="1" applyFill="1" applyAlignment="1">
      <alignment horizontal="center" vertical="center" shrinkToFit="1"/>
      <protection/>
    </xf>
    <xf numFmtId="0" fontId="7" fillId="0" borderId="12" xfId="15" applyFont="1" applyBorder="1" applyAlignment="1">
      <alignment horizontal="center" vertical="top"/>
      <protection/>
    </xf>
    <xf numFmtId="0" fontId="4" fillId="0" borderId="9" xfId="24" applyFont="1" applyFill="1" applyBorder="1" applyAlignment="1">
      <alignment vertical="center"/>
      <protection/>
    </xf>
    <xf numFmtId="0" fontId="4" fillId="0" borderId="17" xfId="24" applyFont="1" applyBorder="1" applyAlignment="1">
      <alignment vertical="center" shrinkToFit="1"/>
      <protection/>
    </xf>
    <xf numFmtId="0" fontId="4" fillId="0" borderId="14" xfId="24" applyFont="1" applyFill="1" applyBorder="1" applyAlignment="1">
      <alignment vertical="center"/>
      <protection/>
    </xf>
    <xf numFmtId="0" fontId="7" fillId="0" borderId="18" xfId="24" applyFont="1" applyBorder="1" applyAlignment="1">
      <alignment horizontal="center" vertical="center" shrinkToFit="1"/>
      <protection/>
    </xf>
    <xf numFmtId="0" fontId="4" fillId="0" borderId="17" xfId="24" applyFont="1" applyFill="1" applyBorder="1" applyAlignment="1">
      <alignment vertical="center"/>
      <protection/>
    </xf>
    <xf numFmtId="0" fontId="0" fillId="0" borderId="19" xfId="15" applyFont="1" applyFill="1" applyBorder="1" applyAlignment="1">
      <alignment horizontal="left" vertical="center" shrinkToFit="1"/>
      <protection/>
    </xf>
    <xf numFmtId="0" fontId="0" fillId="0" borderId="13" xfId="15" applyFont="1" applyBorder="1" applyAlignment="1">
      <alignment vertical="top"/>
      <protection/>
    </xf>
    <xf numFmtId="0" fontId="4" fillId="0" borderId="0" xfId="24" applyFont="1" applyBorder="1" applyAlignment="1">
      <alignment horizontal="left" vertical="center"/>
      <protection/>
    </xf>
    <xf numFmtId="0" fontId="4" fillId="0" borderId="14" xfId="0" applyFont="1" applyBorder="1" applyAlignment="1">
      <alignment horizontal="left" vertical="center"/>
    </xf>
    <xf numFmtId="0" fontId="4" fillId="0" borderId="14" xfId="25" applyFont="1" applyBorder="1" applyAlignment="1" applyProtection="1">
      <alignment horizontal="left" vertical="center" shrinkToFit="1"/>
      <protection locked="0"/>
    </xf>
    <xf numFmtId="0" fontId="4" fillId="0" borderId="12" xfId="15" applyFont="1" applyBorder="1" applyAlignment="1">
      <alignment horizontal="left" vertical="top"/>
      <protection/>
    </xf>
    <xf numFmtId="0" fontId="4" fillId="0" borderId="14" xfId="24" applyFont="1" applyBorder="1" applyAlignment="1">
      <alignment horizontal="left" vertical="center" shrinkToFit="1"/>
      <protection/>
    </xf>
    <xf numFmtId="0" fontId="4" fillId="0" borderId="14" xfId="25" applyFont="1" applyBorder="1" applyAlignment="1" applyProtection="1" quotePrefix="1">
      <alignment horizontal="left" vertical="center" shrinkToFit="1"/>
      <protection locked="0"/>
    </xf>
    <xf numFmtId="0" fontId="0" fillId="0" borderId="14" xfId="24" applyFont="1" applyBorder="1" applyAlignment="1">
      <alignment horizontal="center" vertical="center" shrinkToFit="1"/>
      <protection/>
    </xf>
    <xf numFmtId="0" fontId="4" fillId="0" borderId="9" xfId="0" applyFont="1" applyBorder="1" applyAlignment="1">
      <alignment horizontal="left" vertical="center"/>
    </xf>
    <xf numFmtId="0" fontId="15" fillId="0" borderId="0" xfId="22" applyFont="1" applyBorder="1" applyAlignment="1">
      <alignment horizontal="center" vertical="center"/>
      <protection/>
    </xf>
    <xf numFmtId="0" fontId="0" fillId="0" borderId="0" xfId="0" applyAlignment="1">
      <alignment vertical="center"/>
    </xf>
    <xf numFmtId="0" fontId="15" fillId="0" borderId="0" xfId="0" applyFont="1" applyAlignment="1">
      <alignment horizontal="center" vertical="center"/>
    </xf>
    <xf numFmtId="0" fontId="7" fillId="0" borderId="18" xfId="24" applyFont="1" applyFill="1" applyBorder="1" applyAlignment="1">
      <alignment horizontal="center" vertical="center" shrinkToFit="1"/>
      <protection/>
    </xf>
    <xf numFmtId="0" fontId="7" fillId="0" borderId="18" xfId="24" applyFont="1" applyBorder="1" applyAlignment="1">
      <alignment horizontal="center" vertical="center"/>
      <protection/>
    </xf>
    <xf numFmtId="0" fontId="7" fillId="0" borderId="14" xfId="24" applyFont="1" applyFill="1" applyBorder="1" applyAlignment="1">
      <alignment horizontal="center" vertical="center" shrinkToFit="1"/>
      <protection/>
    </xf>
    <xf numFmtId="0" fontId="7" fillId="0" borderId="4" xfId="24" applyFont="1" applyFill="1" applyBorder="1" applyAlignment="1">
      <alignment horizontal="center" vertical="center" shrinkToFit="1"/>
      <protection/>
    </xf>
    <xf numFmtId="0" fontId="7" fillId="0" borderId="14" xfId="24" applyFont="1" applyBorder="1" applyAlignment="1">
      <alignment horizontal="center" vertical="center" shrinkToFit="1"/>
      <protection/>
    </xf>
    <xf numFmtId="0" fontId="5"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7" xfId="0" applyFont="1" applyBorder="1" applyAlignment="1">
      <alignment horizontal="right" vertical="center"/>
    </xf>
    <xf numFmtId="0" fontId="21" fillId="0" borderId="9" xfId="22" applyFont="1" applyFill="1" applyBorder="1">
      <alignment/>
      <protection/>
    </xf>
    <xf numFmtId="0" fontId="21" fillId="0" borderId="9" xfId="22" applyFont="1" applyBorder="1">
      <alignment/>
      <protection/>
    </xf>
    <xf numFmtId="0" fontId="21" fillId="0" borderId="20" xfId="22" applyFont="1" applyBorder="1">
      <alignment/>
      <protection/>
    </xf>
    <xf numFmtId="0" fontId="21" fillId="0" borderId="21" xfId="22" applyFont="1" applyBorder="1">
      <alignment/>
      <protection/>
    </xf>
    <xf numFmtId="0" fontId="21" fillId="0" borderId="22" xfId="22" applyFont="1" applyBorder="1">
      <alignment/>
      <protection/>
    </xf>
    <xf numFmtId="0" fontId="21" fillId="0" borderId="23" xfId="22" applyFont="1" applyBorder="1">
      <alignment/>
      <protection/>
    </xf>
    <xf numFmtId="0" fontId="21" fillId="0" borderId="24" xfId="22" applyFont="1" applyBorder="1">
      <alignment/>
      <protection/>
    </xf>
    <xf numFmtId="0" fontId="21" fillId="0" borderId="8" xfId="22" applyFont="1" applyBorder="1">
      <alignment/>
      <protection/>
    </xf>
    <xf numFmtId="0" fontId="21" fillId="0" borderId="25" xfId="22" applyFont="1" applyBorder="1" applyAlignment="1">
      <alignment horizontal="right"/>
      <protection/>
    </xf>
    <xf numFmtId="0" fontId="21" fillId="0" borderId="26" xfId="22" applyFont="1" applyBorder="1" applyAlignment="1">
      <alignment horizontal="right"/>
      <protection/>
    </xf>
    <xf numFmtId="0" fontId="21" fillId="0" borderId="22" xfId="22" applyFont="1" applyBorder="1" applyAlignment="1">
      <alignment horizontal="right"/>
      <protection/>
    </xf>
    <xf numFmtId="0" fontId="23" fillId="0" borderId="0" xfId="0" applyFont="1" applyAlignment="1">
      <alignment horizontal="left"/>
    </xf>
    <xf numFmtId="0" fontId="22" fillId="0" borderId="9" xfId="22" applyFont="1" applyFill="1" applyBorder="1" applyAlignment="1">
      <alignment horizontal="center"/>
      <protection/>
    </xf>
    <xf numFmtId="0" fontId="22" fillId="0" borderId="15" xfId="22" applyFont="1" applyFill="1" applyBorder="1" applyAlignment="1">
      <alignment horizontal="center"/>
      <protection/>
    </xf>
    <xf numFmtId="0" fontId="22" fillId="0" borderId="14" xfId="22" applyFont="1" applyFill="1" applyBorder="1" applyAlignment="1">
      <alignment horizontal="center"/>
      <protection/>
    </xf>
    <xf numFmtId="0" fontId="22" fillId="0" borderId="14" xfId="22" applyFont="1" applyBorder="1" applyAlignment="1">
      <alignment horizontal="center"/>
      <protection/>
    </xf>
    <xf numFmtId="0" fontId="21" fillId="0" borderId="25" xfId="22" applyFont="1" applyBorder="1">
      <alignment/>
      <protection/>
    </xf>
    <xf numFmtId="0" fontId="21" fillId="0" borderId="19" xfId="22" applyFont="1" applyBorder="1">
      <alignment/>
      <protection/>
    </xf>
    <xf numFmtId="0" fontId="21" fillId="0" borderId="26" xfId="22" applyFont="1" applyBorder="1">
      <alignment/>
      <protection/>
    </xf>
    <xf numFmtId="0" fontId="21" fillId="0" borderId="24" xfId="22" applyFont="1" applyBorder="1" applyAlignment="1">
      <alignment horizontal="right"/>
      <protection/>
    </xf>
    <xf numFmtId="9" fontId="24" fillId="0" borderId="0" xfId="16" applyFont="1" applyAlignment="1">
      <alignment/>
    </xf>
    <xf numFmtId="0" fontId="4" fillId="0" borderId="5" xfId="15" applyFont="1" applyFill="1" applyBorder="1" applyAlignment="1">
      <alignment horizontal="center" vertical="center"/>
      <protection/>
    </xf>
    <xf numFmtId="0" fontId="0" fillId="0" borderId="1" xfId="0" applyBorder="1" applyAlignment="1">
      <alignment horizontal="center" vertical="center" shrinkToFit="1"/>
    </xf>
    <xf numFmtId="0" fontId="0" fillId="0" borderId="27" xfId="0" applyBorder="1" applyAlignment="1">
      <alignment/>
    </xf>
    <xf numFmtId="14" fontId="0" fillId="0" borderId="6" xfId="15" applyNumberFormat="1" applyFont="1" applyFill="1" applyBorder="1" applyAlignment="1">
      <alignment horizontal="center" vertical="center" shrinkToFit="1"/>
      <protection/>
    </xf>
    <xf numFmtId="14" fontId="0" fillId="0" borderId="6" xfId="0" applyNumberFormat="1" applyBorder="1" applyAlignment="1">
      <alignment horizontal="center" vertical="center" shrinkToFit="1"/>
    </xf>
    <xf numFmtId="0" fontId="4" fillId="0" borderId="12" xfId="0" applyFont="1" applyBorder="1" applyAlignment="1">
      <alignment horizontal="center" vertical="center"/>
    </xf>
    <xf numFmtId="0" fontId="4" fillId="0" borderId="12" xfId="0" applyFont="1" applyBorder="1" applyAlignment="1">
      <alignment vertical="top"/>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vertical="center"/>
    </xf>
    <xf numFmtId="0" fontId="4" fillId="0" borderId="11" xfId="0" applyFont="1" applyBorder="1" applyAlignment="1">
      <alignment horizontal="center" vertical="center"/>
    </xf>
    <xf numFmtId="0" fontId="4" fillId="0" borderId="0" xfId="15" applyFont="1" applyFill="1" applyAlignment="1">
      <alignment horizontal="center" vertical="center" shrinkToFit="1"/>
      <protection/>
    </xf>
    <xf numFmtId="0" fontId="4" fillId="0" borderId="12" xfId="15" applyBorder="1" applyAlignment="1">
      <alignment horizontal="center" vertical="top"/>
      <protection/>
    </xf>
    <xf numFmtId="0" fontId="4" fillId="0" borderId="14" xfId="24" applyFont="1" applyBorder="1" applyAlignment="1">
      <alignment vertical="center" shrinkToFit="1"/>
      <protection/>
    </xf>
    <xf numFmtId="0" fontId="0" fillId="0" borderId="4" xfId="24" applyFont="1" applyBorder="1" applyAlignment="1">
      <alignment horizontal="center" vertical="center" shrinkToFit="1"/>
      <protection/>
    </xf>
    <xf numFmtId="0" fontId="4" fillId="0" borderId="9" xfId="25" applyFont="1" applyBorder="1" applyAlignment="1" applyProtection="1">
      <alignment horizontal="left" vertical="center" shrinkToFit="1"/>
      <protection locked="0"/>
    </xf>
    <xf numFmtId="0" fontId="4" fillId="0" borderId="9" xfId="24" applyFont="1" applyFill="1" applyBorder="1" applyAlignment="1">
      <alignment horizontal="left" vertical="center"/>
      <protection/>
    </xf>
    <xf numFmtId="0" fontId="5" fillId="0" borderId="28" xfId="15" applyFont="1" applyFill="1" applyBorder="1" applyAlignment="1" applyProtection="1">
      <alignment horizontal="right" vertical="center"/>
      <protection locked="0"/>
    </xf>
    <xf numFmtId="0" fontId="4" fillId="0" borderId="14" xfId="15" applyFont="1" applyFill="1" applyBorder="1" applyAlignment="1">
      <alignment vertical="center"/>
      <protection/>
    </xf>
    <xf numFmtId="0" fontId="4" fillId="0" borderId="14" xfId="24" applyFont="1" applyBorder="1" applyAlignment="1">
      <alignment horizontal="left" vertical="center"/>
      <protection/>
    </xf>
    <xf numFmtId="0" fontId="7" fillId="0" borderId="14" xfId="24" applyFont="1" applyBorder="1" applyAlignment="1">
      <alignment horizontal="center" vertical="center"/>
      <protection/>
    </xf>
    <xf numFmtId="0" fontId="4" fillId="0" borderId="14" xfId="24" applyFont="1" applyFill="1" applyBorder="1" applyAlignment="1">
      <alignment horizontal="left" vertical="center"/>
      <protection/>
    </xf>
    <xf numFmtId="0" fontId="4" fillId="0" borderId="9" xfId="24" applyFont="1" applyBorder="1" applyAlignment="1">
      <alignment horizontal="left" vertical="center"/>
      <protection/>
    </xf>
    <xf numFmtId="0" fontId="4" fillId="0" borderId="17" xfId="24" applyFont="1" applyBorder="1" applyAlignment="1">
      <alignment horizontal="left" vertical="center"/>
      <protection/>
    </xf>
    <xf numFmtId="0" fontId="7" fillId="0" borderId="29" xfId="24" applyFont="1" applyBorder="1" applyAlignment="1">
      <alignment horizontal="center" vertical="center"/>
      <protection/>
    </xf>
    <xf numFmtId="0" fontId="5" fillId="0" borderId="3" xfId="15" applyFont="1" applyFill="1" applyBorder="1" applyAlignment="1">
      <alignment horizontal="center" vertical="center" shrinkToFit="1"/>
      <protection/>
    </xf>
    <xf numFmtId="0" fontId="4" fillId="0" borderId="7" xfId="15" applyFont="1" applyFill="1" applyBorder="1" applyAlignment="1">
      <alignment horizontal="right" vertical="center"/>
      <protection/>
    </xf>
    <xf numFmtId="0" fontId="5" fillId="0" borderId="30" xfId="15" applyFont="1" applyFill="1" applyBorder="1" applyAlignment="1">
      <alignment vertical="center"/>
      <protection/>
    </xf>
    <xf numFmtId="0" fontId="5" fillId="0" borderId="30" xfId="15" applyFont="1" applyFill="1" applyBorder="1" applyAlignment="1">
      <alignment horizontal="right" vertical="center"/>
      <protection/>
    </xf>
    <xf numFmtId="0" fontId="4" fillId="0" borderId="9" xfId="0" applyFont="1" applyBorder="1" applyAlignment="1">
      <alignment horizontal="left"/>
    </xf>
    <xf numFmtId="0" fontId="4" fillId="0" borderId="11" xfId="23" applyFont="1" applyFill="1" applyBorder="1" applyAlignment="1">
      <alignment horizontal="left" vertical="center" shrinkToFit="1"/>
      <protection/>
    </xf>
    <xf numFmtId="14" fontId="0" fillId="0" borderId="31" xfId="15" applyNumberFormat="1" applyFont="1" applyFill="1" applyBorder="1" applyAlignment="1">
      <alignment horizontal="center" vertical="center" shrinkToFit="1"/>
      <protection/>
    </xf>
    <xf numFmtId="0" fontId="0" fillId="0" borderId="32" xfId="15" applyFont="1" applyFill="1" applyBorder="1" applyAlignment="1">
      <alignment horizontal="center" vertical="center" shrinkToFit="1"/>
      <protection/>
    </xf>
    <xf numFmtId="0" fontId="0" fillId="0" borderId="33" xfId="15" applyFont="1" applyFill="1" applyBorder="1" applyAlignment="1">
      <alignment horizontal="center" vertical="center" shrinkToFit="1"/>
      <protection/>
    </xf>
    <xf numFmtId="0" fontId="4" fillId="0" borderId="10" xfId="15" applyFont="1" applyFill="1" applyBorder="1" applyAlignment="1">
      <alignment horizontal="center" vertical="center" shrinkToFit="1"/>
      <protection/>
    </xf>
    <xf numFmtId="14" fontId="0" fillId="0" borderId="14" xfId="15" applyNumberFormat="1" applyFont="1" applyFill="1" applyBorder="1" applyAlignment="1">
      <alignment horizontal="center" vertical="center" shrinkToFit="1"/>
      <protection/>
    </xf>
    <xf numFmtId="0" fontId="4" fillId="0" borderId="14" xfId="23" applyFont="1" applyFill="1" applyBorder="1" applyAlignment="1">
      <alignment horizontal="left" vertical="center" shrinkToFit="1"/>
      <protection/>
    </xf>
    <xf numFmtId="0" fontId="4" fillId="0" borderId="11" xfId="24" applyFont="1" applyBorder="1" applyAlignment="1">
      <alignment vertical="center" shrinkToFit="1"/>
      <protection/>
    </xf>
    <xf numFmtId="0" fontId="4" fillId="0" borderId="9" xfId="23" applyFont="1" applyFill="1" applyBorder="1" applyAlignment="1">
      <alignment horizontal="left" vertical="center" shrinkToFit="1"/>
      <protection/>
    </xf>
    <xf numFmtId="0" fontId="4" fillId="0" borderId="4" xfId="23" applyFont="1" applyFill="1" applyBorder="1" applyAlignment="1">
      <alignment horizontal="left" vertical="center" shrinkToFit="1"/>
      <protection/>
    </xf>
    <xf numFmtId="0" fontId="4" fillId="0" borderId="14" xfId="0" applyFont="1" applyBorder="1" applyAlignment="1">
      <alignment horizontal="left" vertical="center" shrinkToFit="1"/>
    </xf>
    <xf numFmtId="0" fontId="0" fillId="0" borderId="11" xfId="24" applyFont="1" applyBorder="1" applyAlignment="1">
      <alignment horizontal="center" vertical="center" shrinkToFit="1"/>
      <protection/>
    </xf>
    <xf numFmtId="0" fontId="7" fillId="0" borderId="14" xfId="23" applyFont="1" applyFill="1" applyBorder="1" applyAlignment="1">
      <alignment horizontal="left" vertical="center" shrinkToFit="1"/>
      <protection/>
    </xf>
    <xf numFmtId="0" fontId="4" fillId="0" borderId="32" xfId="15" applyFont="1" applyFill="1" applyBorder="1" applyAlignment="1">
      <alignment horizontal="center" vertical="center" shrinkToFit="1"/>
      <protection/>
    </xf>
    <xf numFmtId="0" fontId="4" fillId="0" borderId="28" xfId="15" applyFont="1" applyFill="1" applyBorder="1" applyAlignment="1">
      <alignment vertical="center"/>
      <protection/>
    </xf>
    <xf numFmtId="0" fontId="4" fillId="0" borderId="33" xfId="15" applyFont="1" applyFill="1" applyBorder="1" applyAlignment="1">
      <alignment vertical="center"/>
      <protection/>
    </xf>
    <xf numFmtId="0" fontId="4" fillId="0" borderId="34" xfId="15" applyFont="1" applyFill="1" applyBorder="1" applyAlignment="1">
      <alignment vertical="center"/>
      <protection/>
    </xf>
    <xf numFmtId="0" fontId="4" fillId="0" borderId="12" xfId="15" applyFont="1" applyBorder="1" applyAlignment="1">
      <alignment vertical="center"/>
      <protection/>
    </xf>
    <xf numFmtId="0" fontId="4" fillId="0" borderId="21" xfId="24" applyFont="1" applyFill="1" applyBorder="1" applyAlignment="1">
      <alignment vertical="center"/>
      <protection/>
    </xf>
    <xf numFmtId="0" fontId="4" fillId="0" borderId="11" xfId="24" applyFont="1" applyBorder="1" applyAlignment="1">
      <alignment horizontal="left" vertical="center" shrinkToFit="1"/>
      <protection/>
    </xf>
    <xf numFmtId="0" fontId="0" fillId="0" borderId="11" xfId="23" applyFont="1" applyFill="1" applyBorder="1" applyAlignment="1">
      <alignment horizontal="center" vertical="center" shrinkToFit="1"/>
      <protection/>
    </xf>
    <xf numFmtId="0" fontId="5" fillId="0" borderId="7" xfId="0" applyFont="1" applyBorder="1" applyAlignment="1">
      <alignment vertical="center"/>
    </xf>
    <xf numFmtId="0" fontId="4" fillId="0" borderId="0" xfId="23" applyFont="1" applyFill="1" applyBorder="1" applyAlignment="1">
      <alignment horizontal="left" vertical="center" shrinkToFit="1"/>
      <protection/>
    </xf>
    <xf numFmtId="0" fontId="4" fillId="0" borderId="17" xfId="24" applyFont="1" applyBorder="1" applyAlignment="1">
      <alignment horizontal="left" vertical="center" shrinkToFit="1"/>
      <protection/>
    </xf>
    <xf numFmtId="0" fontId="7" fillId="0" borderId="29" xfId="24" applyFont="1" applyFill="1" applyBorder="1" applyAlignment="1">
      <alignment horizontal="center" vertical="center" shrinkToFit="1"/>
      <protection/>
    </xf>
    <xf numFmtId="0" fontId="0" fillId="0" borderId="35" xfId="24" applyFont="1" applyBorder="1" applyAlignment="1">
      <alignment horizontal="center" vertical="center" shrinkToFit="1"/>
      <protection/>
    </xf>
    <xf numFmtId="0" fontId="4" fillId="0" borderId="9" xfId="25" applyFont="1" applyBorder="1" applyAlignment="1" applyProtection="1" quotePrefix="1">
      <alignment horizontal="left" vertical="center" shrinkToFit="1"/>
      <protection locked="0"/>
    </xf>
    <xf numFmtId="14" fontId="0" fillId="0" borderId="0" xfId="15" applyNumberFormat="1" applyFont="1" applyFill="1" applyBorder="1" applyAlignment="1">
      <alignment horizontal="center" vertical="center" shrinkToFit="1"/>
      <protection/>
    </xf>
    <xf numFmtId="14" fontId="0" fillId="0" borderId="0" xfId="0" applyNumberFormat="1" applyBorder="1" applyAlignment="1">
      <alignment horizontal="center" vertical="center" shrinkToFit="1"/>
    </xf>
    <xf numFmtId="0" fontId="0" fillId="0" borderId="36" xfId="24" applyFont="1" applyBorder="1" applyAlignment="1">
      <alignment horizontal="center" vertical="center" shrinkToFit="1"/>
      <protection/>
    </xf>
    <xf numFmtId="0" fontId="4" fillId="0" borderId="14" xfId="15" applyFont="1" applyFill="1" applyBorder="1" applyAlignment="1">
      <alignment horizontal="left" vertical="center" shrinkToFit="1"/>
      <protection/>
    </xf>
    <xf numFmtId="0" fontId="4" fillId="0" borderId="6" xfId="22" applyFont="1" applyFill="1" applyBorder="1" applyAlignment="1">
      <alignment vertical="center"/>
      <protection/>
    </xf>
    <xf numFmtId="14" fontId="0" fillId="0" borderId="14" xfId="0" applyNumberFormat="1" applyBorder="1" applyAlignment="1">
      <alignment horizontal="center" vertical="center" shrinkToFit="1"/>
    </xf>
    <xf numFmtId="0" fontId="4" fillId="0" borderId="14" xfId="15" applyFont="1" applyBorder="1" applyAlignment="1">
      <alignment horizontal="left"/>
      <protection/>
    </xf>
    <xf numFmtId="0" fontId="7" fillId="0" borderId="14" xfId="15" applyFont="1" applyBorder="1">
      <alignment/>
      <protection/>
    </xf>
    <xf numFmtId="0" fontId="4" fillId="0" borderId="15" xfId="23" applyFont="1" applyFill="1" applyBorder="1" applyAlignment="1">
      <alignment horizontal="left" vertical="center" shrinkToFit="1"/>
      <protection/>
    </xf>
    <xf numFmtId="0" fontId="16" fillId="6" borderId="27" xfId="0" applyFont="1" applyFill="1" applyBorder="1" applyAlignment="1">
      <alignment horizontal="left" vertical="center" shrinkToFit="1"/>
    </xf>
    <xf numFmtId="0" fontId="0" fillId="0" borderId="14" xfId="23" applyFont="1" applyFill="1" applyBorder="1" applyAlignment="1">
      <alignment horizontal="center" vertical="center" shrinkToFit="1"/>
      <protection/>
    </xf>
    <xf numFmtId="0" fontId="7" fillId="0" borderId="36" xfId="24" applyFont="1" applyBorder="1" applyAlignment="1">
      <alignment horizontal="center" vertical="center"/>
      <protection/>
    </xf>
    <xf numFmtId="0" fontId="5" fillId="0" borderId="4" xfId="15" applyFont="1" applyFill="1" applyBorder="1" applyAlignment="1">
      <alignment horizontal="right" vertical="center"/>
      <protection/>
    </xf>
    <xf numFmtId="0" fontId="4" fillId="0" borderId="9" xfId="15" applyFont="1" applyFill="1" applyBorder="1" applyAlignment="1">
      <alignment horizontal="left" vertical="center" shrinkToFit="1"/>
      <protection/>
    </xf>
    <xf numFmtId="0" fontId="0" fillId="0" borderId="33" xfId="24" applyFont="1" applyBorder="1" applyAlignment="1">
      <alignment horizontal="center" vertical="center" shrinkToFit="1"/>
      <protection/>
    </xf>
    <xf numFmtId="0" fontId="4" fillId="0" borderId="30" xfId="15" applyFont="1" applyFill="1" applyBorder="1" applyAlignment="1">
      <alignment vertical="center"/>
      <protection/>
    </xf>
    <xf numFmtId="0" fontId="5" fillId="0" borderId="35" xfId="15" applyFont="1" applyFill="1" applyBorder="1" applyAlignment="1">
      <alignment horizontal="center" vertical="center" shrinkToFit="1"/>
      <protection/>
    </xf>
    <xf numFmtId="0" fontId="4" fillId="0" borderId="14" xfId="24" applyFont="1" applyBorder="1">
      <alignment/>
      <protection/>
    </xf>
    <xf numFmtId="0" fontId="4" fillId="0" borderId="14" xfId="24" applyFont="1" applyBorder="1" applyAlignment="1">
      <alignment horizontal="left" shrinkToFit="1"/>
      <protection/>
    </xf>
    <xf numFmtId="0" fontId="4" fillId="0" borderId="14" xfId="24" applyFont="1" applyBorder="1" applyAlignment="1">
      <alignment horizontal="center" shrinkToFit="1"/>
      <protection/>
    </xf>
    <xf numFmtId="0" fontId="4" fillId="0" borderId="14" xfId="25" applyFont="1" applyFill="1" applyBorder="1" applyAlignment="1" applyProtection="1">
      <alignment horizontal="left" vertical="center" shrinkToFit="1"/>
      <protection locked="0"/>
    </xf>
    <xf numFmtId="0" fontId="4" fillId="0" borderId="9" xfId="24" applyFont="1" applyBorder="1" applyAlignment="1">
      <alignment horizontal="left" shrinkToFit="1"/>
      <protection/>
    </xf>
    <xf numFmtId="0" fontId="4" fillId="0" borderId="4" xfId="24" applyFont="1" applyBorder="1" applyAlignment="1">
      <alignment horizontal="center" shrinkToFit="1"/>
      <protection/>
    </xf>
    <xf numFmtId="14" fontId="0" fillId="0" borderId="11" xfId="0" applyNumberFormat="1" applyBorder="1" applyAlignment="1">
      <alignment horizontal="center" vertical="center" shrinkToFit="1"/>
    </xf>
    <xf numFmtId="14" fontId="0" fillId="0" borderId="11" xfId="15" applyNumberFormat="1" applyFont="1" applyFill="1" applyBorder="1" applyAlignment="1">
      <alignment horizontal="center" vertical="center" shrinkToFit="1"/>
      <protection/>
    </xf>
    <xf numFmtId="0" fontId="4" fillId="0" borderId="14" xfId="24" applyFont="1" applyFill="1" applyBorder="1" applyAlignment="1">
      <alignment horizontal="center" vertical="center" shrinkToFit="1"/>
      <protection/>
    </xf>
    <xf numFmtId="0" fontId="4" fillId="0" borderId="14" xfId="24" applyFont="1" applyBorder="1" applyAlignment="1">
      <alignment horizontal="center" vertical="center" shrinkToFit="1"/>
      <protection/>
    </xf>
    <xf numFmtId="0" fontId="4" fillId="0" borderId="4" xfId="24" applyFont="1" applyBorder="1" applyAlignment="1">
      <alignment horizontal="center" vertical="center" shrinkToFit="1"/>
      <protection/>
    </xf>
    <xf numFmtId="0" fontId="0" fillId="0" borderId="4" xfId="23" applyFont="1" applyFill="1" applyBorder="1" applyAlignment="1">
      <alignment horizontal="left" vertical="center" shrinkToFit="1"/>
      <protection/>
    </xf>
    <xf numFmtId="0" fontId="0" fillId="0" borderId="4" xfId="23" applyFont="1" applyFill="1" applyBorder="1" applyAlignment="1">
      <alignment horizontal="center" vertical="center" shrinkToFit="1"/>
      <protection/>
    </xf>
    <xf numFmtId="0" fontId="0" fillId="0" borderId="14" xfId="23" applyFont="1" applyFill="1" applyBorder="1" applyAlignment="1">
      <alignment horizontal="left" vertical="center" shrinkToFit="1"/>
      <protection/>
    </xf>
    <xf numFmtId="0" fontId="0" fillId="0" borderId="4" xfId="24" applyFont="1" applyFill="1" applyBorder="1" applyAlignment="1">
      <alignment horizontal="center" vertical="center" shrinkToFit="1"/>
      <protection/>
    </xf>
    <xf numFmtId="0" fontId="0" fillId="0" borderId="14" xfId="24" applyFont="1" applyFill="1" applyBorder="1" applyAlignment="1">
      <alignment horizontal="center" vertical="center" shrinkToFit="1"/>
      <protection/>
    </xf>
    <xf numFmtId="0" fontId="5" fillId="0" borderId="14" xfId="15" applyFont="1" applyFill="1" applyBorder="1" applyAlignment="1">
      <alignment vertical="center"/>
      <protection/>
    </xf>
    <xf numFmtId="0" fontId="4" fillId="0" borderId="37" xfId="23" applyFont="1" applyFill="1" applyBorder="1" applyAlignment="1">
      <alignment horizontal="left" vertical="center" shrinkToFit="1"/>
      <protection/>
    </xf>
    <xf numFmtId="0" fontId="7" fillId="0" borderId="24" xfId="15" applyFont="1" applyFill="1" applyBorder="1" applyAlignment="1">
      <alignment horizontal="center" vertical="center"/>
      <protection/>
    </xf>
    <xf numFmtId="0" fontId="4" fillId="0" borderId="38" xfId="15" applyFont="1" applyFill="1" applyBorder="1" applyAlignment="1">
      <alignment horizontal="center" vertical="center" shrinkToFit="1"/>
      <protection/>
    </xf>
    <xf numFmtId="0" fontId="0" fillId="0" borderId="1" xfId="15" applyFont="1" applyFill="1" applyBorder="1" applyAlignment="1">
      <alignment horizontal="center" vertical="center" shrinkToFit="1"/>
      <protection/>
    </xf>
    <xf numFmtId="0" fontId="0" fillId="0" borderId="2" xfId="15" applyFont="1" applyFill="1" applyBorder="1" applyAlignment="1">
      <alignment horizontal="center" vertical="center" shrinkToFit="1"/>
      <protection/>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16" fillId="6" borderId="39" xfId="0" applyFont="1" applyFill="1" applyBorder="1" applyAlignment="1">
      <alignment horizontal="left" vertical="center" shrinkToFit="1"/>
    </xf>
    <xf numFmtId="0" fontId="4" fillId="0" borderId="18" xfId="24" applyFont="1" applyBorder="1" applyAlignment="1">
      <alignment horizontal="center" shrinkToFit="1"/>
      <protection/>
    </xf>
    <xf numFmtId="0" fontId="4" fillId="0" borderId="14" xfId="24" applyFont="1" applyFill="1" applyBorder="1" applyAlignment="1">
      <alignment horizontal="left" vertical="center" shrinkToFit="1"/>
      <protection/>
    </xf>
    <xf numFmtId="0" fontId="4" fillId="0" borderId="17" xfId="24" applyFont="1" applyBorder="1" applyAlignment="1">
      <alignment horizontal="left" shrinkToFit="1"/>
      <protection/>
    </xf>
    <xf numFmtId="0" fontId="4" fillId="0" borderId="14" xfId="0" applyFont="1" applyFill="1" applyBorder="1" applyAlignment="1">
      <alignment horizontal="center" vertical="center" shrinkToFit="1"/>
    </xf>
    <xf numFmtId="0" fontId="4" fillId="0" borderId="18" xfId="24" applyFont="1" applyBorder="1" applyAlignment="1">
      <alignment horizontal="center" vertical="center" shrinkToFit="1"/>
      <protection/>
    </xf>
    <xf numFmtId="0" fontId="4" fillId="0" borderId="11" xfId="24" applyFont="1" applyBorder="1" applyAlignment="1">
      <alignment horizontal="left" shrinkToFit="1"/>
      <protection/>
    </xf>
    <xf numFmtId="0" fontId="4" fillId="0" borderId="17" xfId="15" applyFont="1" applyFill="1" applyBorder="1" applyAlignment="1">
      <alignment horizontal="left" vertical="center" shrinkToFit="1"/>
      <protection/>
    </xf>
    <xf numFmtId="0" fontId="4" fillId="0" borderId="17" xfId="23" applyFont="1" applyFill="1" applyBorder="1" applyAlignment="1">
      <alignment horizontal="left" vertical="center" shrinkToFit="1"/>
      <protection/>
    </xf>
    <xf numFmtId="0" fontId="4" fillId="0" borderId="35" xfId="0" applyFont="1" applyFill="1" applyBorder="1" applyAlignment="1">
      <alignment horizontal="center" vertical="center" shrinkToFit="1"/>
    </xf>
    <xf numFmtId="0" fontId="4" fillId="0" borderId="11" xfId="24" applyFont="1" applyBorder="1" applyAlignment="1">
      <alignment horizontal="left" vertical="center"/>
      <protection/>
    </xf>
    <xf numFmtId="0" fontId="0" fillId="0" borderId="40" xfId="24" applyFont="1" applyBorder="1" applyAlignment="1">
      <alignment horizontal="center" vertical="center" shrinkToFit="1"/>
      <protection/>
    </xf>
    <xf numFmtId="0" fontId="0" fillId="0" borderId="6" xfId="24" applyFont="1" applyBorder="1" applyAlignment="1">
      <alignment horizontal="center" vertical="center" shrinkToFit="1"/>
      <protection/>
    </xf>
    <xf numFmtId="0" fontId="0" fillId="0" borderId="14" xfId="24" applyFont="1" applyBorder="1" applyAlignment="1">
      <alignment horizontal="center" vertical="center"/>
      <protection/>
    </xf>
    <xf numFmtId="0" fontId="4" fillId="0" borderId="14" xfId="24" applyFont="1" applyBorder="1" applyAlignment="1">
      <alignment horizontal="center" vertical="center"/>
      <protection/>
    </xf>
    <xf numFmtId="0" fontId="0" fillId="0" borderId="15" xfId="24" applyFont="1" applyBorder="1" applyAlignment="1">
      <alignment horizontal="center" vertical="center" shrinkToFit="1"/>
      <protection/>
    </xf>
    <xf numFmtId="0" fontId="0" fillId="0" borderId="4" xfId="24" applyFont="1" applyBorder="1" applyAlignment="1">
      <alignment horizontal="center" vertical="center"/>
      <protection/>
    </xf>
    <xf numFmtId="0" fontId="0" fillId="0" borderId="6" xfId="24" applyFont="1" applyBorder="1" applyAlignment="1">
      <alignment horizontal="center" vertical="center"/>
      <protection/>
    </xf>
    <xf numFmtId="0" fontId="4" fillId="0" borderId="0" xfId="0" applyFont="1" applyBorder="1" applyAlignment="1">
      <alignment horizontal="left" vertical="center" shrinkToFit="1"/>
    </xf>
    <xf numFmtId="0" fontId="4" fillId="0" borderId="41" xfId="24" applyFont="1" applyBorder="1" applyAlignment="1">
      <alignment horizontal="left" vertical="center" shrinkToFit="1"/>
      <protection/>
    </xf>
    <xf numFmtId="0" fontId="4" fillId="0" borderId="0" xfId="25" applyFont="1" applyBorder="1" applyAlignment="1" applyProtection="1">
      <alignment horizontal="left" vertical="center" shrinkToFit="1"/>
      <protection locked="0"/>
    </xf>
    <xf numFmtId="0" fontId="0" fillId="0" borderId="33" xfId="24" applyFont="1" applyFill="1" applyBorder="1" applyAlignment="1">
      <alignment horizontal="center" vertical="center" shrinkToFit="1"/>
      <protection/>
    </xf>
    <xf numFmtId="0" fontId="0" fillId="0" borderId="0" xfId="24" applyFont="1" applyBorder="1" applyAlignment="1">
      <alignment horizontal="center" vertical="center" shrinkToFit="1"/>
      <protection/>
    </xf>
    <xf numFmtId="0" fontId="4" fillId="0" borderId="17" xfId="24" applyFont="1" applyFill="1" applyBorder="1" applyAlignment="1">
      <alignment horizontal="left" vertical="center" shrinkToFit="1"/>
      <protection/>
    </xf>
    <xf numFmtId="0" fontId="7" fillId="0" borderId="1" xfId="15" applyFont="1" applyFill="1" applyBorder="1" applyAlignment="1">
      <alignment horizontal="center" vertical="center" shrinkToFit="1"/>
      <protection/>
    </xf>
    <xf numFmtId="0" fontId="7" fillId="0" borderId="2" xfId="15" applyFont="1" applyFill="1" applyBorder="1" applyAlignment="1">
      <alignment horizontal="center" vertical="center" shrinkToFit="1"/>
      <protection/>
    </xf>
    <xf numFmtId="0" fontId="7" fillId="4" borderId="42" xfId="15" applyFont="1" applyFill="1" applyBorder="1" applyAlignment="1">
      <alignment horizontal="left" vertical="center" shrinkToFit="1"/>
      <protection/>
    </xf>
    <xf numFmtId="0" fontId="7" fillId="4" borderId="1" xfId="15" applyFont="1" applyFill="1" applyBorder="1" applyAlignment="1">
      <alignment horizontal="left" vertical="center" shrinkToFit="1"/>
      <protection/>
    </xf>
    <xf numFmtId="0" fontId="16" fillId="3" borderId="42" xfId="15" applyFont="1" applyFill="1" applyBorder="1" applyAlignment="1">
      <alignment horizontal="left" vertical="center" shrinkToFit="1"/>
      <protection/>
    </xf>
    <xf numFmtId="0" fontId="16" fillId="3" borderId="1" xfId="15" applyFont="1" applyFill="1" applyBorder="1" applyAlignment="1">
      <alignment horizontal="left" vertical="center" shrinkToFit="1"/>
      <protection/>
    </xf>
    <xf numFmtId="0" fontId="7" fillId="0" borderId="21" xfId="15" applyFont="1" applyBorder="1" applyAlignment="1">
      <alignment horizontal="center" vertical="center" shrinkToFit="1"/>
      <protection/>
    </xf>
    <xf numFmtId="0" fontId="7" fillId="0" borderId="9" xfId="15" applyFont="1" applyBorder="1" applyAlignment="1">
      <alignment horizontal="center" vertical="center" shrinkToFit="1"/>
      <protection/>
    </xf>
    <xf numFmtId="0" fontId="7" fillId="0" borderId="25" xfId="15" applyFont="1" applyFill="1" applyBorder="1" applyAlignment="1">
      <alignment horizontal="center" vertical="center"/>
      <protection/>
    </xf>
    <xf numFmtId="0" fontId="4" fillId="0" borderId="18" xfId="24" applyFont="1" applyFill="1" applyBorder="1" applyAlignment="1">
      <alignment horizontal="center" vertical="center" shrinkToFit="1"/>
      <protection/>
    </xf>
    <xf numFmtId="0" fontId="4" fillId="0" borderId="35" xfId="24" applyFont="1" applyFill="1" applyBorder="1" applyAlignment="1">
      <alignment horizontal="center" vertical="center" shrinkToFit="1"/>
      <protection/>
    </xf>
    <xf numFmtId="0" fontId="4" fillId="0" borderId="43" xfId="24" applyFont="1" applyBorder="1" applyAlignment="1">
      <alignment vertical="center" shrinkToFit="1"/>
      <protection/>
    </xf>
    <xf numFmtId="0" fontId="4" fillId="0" borderId="9" xfId="24" applyFont="1" applyBorder="1" applyAlignment="1">
      <alignment horizontal="center" vertical="center"/>
      <protection/>
    </xf>
    <xf numFmtId="0" fontId="4" fillId="0" borderId="44" xfId="24" applyFont="1" applyBorder="1" applyAlignment="1">
      <alignment horizontal="left" vertical="center" shrinkToFit="1"/>
      <protection/>
    </xf>
    <xf numFmtId="0" fontId="0" fillId="0" borderId="18" xfId="24" applyFont="1" applyBorder="1" applyAlignment="1">
      <alignment horizontal="center" vertical="center" shrinkToFit="1"/>
      <protection/>
    </xf>
    <xf numFmtId="0" fontId="7" fillId="0" borderId="29" xfId="24" applyFont="1" applyBorder="1" applyAlignment="1">
      <alignment horizontal="center" vertical="center" shrinkToFit="1"/>
      <protection/>
    </xf>
    <xf numFmtId="0" fontId="7" fillId="0" borderId="35" xfId="24" applyFont="1" applyBorder="1" applyAlignment="1">
      <alignment horizontal="center" vertical="center" shrinkToFit="1"/>
      <protection/>
    </xf>
    <xf numFmtId="0" fontId="0" fillId="0" borderId="34" xfId="24" applyFont="1" applyBorder="1" applyAlignment="1">
      <alignment horizontal="center" vertical="center"/>
      <protection/>
    </xf>
    <xf numFmtId="0" fontId="0" fillId="0" borderId="34" xfId="24" applyFont="1" applyBorder="1" applyAlignment="1">
      <alignment horizontal="center" vertical="center" shrinkToFit="1"/>
      <protection/>
    </xf>
    <xf numFmtId="0" fontId="0" fillId="0" borderId="31" xfId="24" applyFont="1" applyBorder="1" applyAlignment="1">
      <alignment horizontal="center" vertical="center"/>
      <protection/>
    </xf>
    <xf numFmtId="0" fontId="4" fillId="0" borderId="15" xfId="0" applyFont="1" applyBorder="1" applyAlignment="1">
      <alignment horizontal="left" vertical="center"/>
    </xf>
    <xf numFmtId="0" fontId="4" fillId="0" borderId="36" xfId="15" applyFont="1" applyFill="1" applyBorder="1" applyAlignment="1">
      <alignment horizontal="center" vertical="center" shrinkToFit="1"/>
      <protection/>
    </xf>
    <xf numFmtId="0" fontId="4" fillId="0" borderId="42" xfId="15" applyFont="1" applyFill="1" applyBorder="1" applyAlignment="1">
      <alignment horizontal="center" vertical="center" shrinkToFit="1"/>
      <protection/>
    </xf>
    <xf numFmtId="0" fontId="4" fillId="0" borderId="15" xfId="15" applyFont="1" applyFill="1" applyBorder="1" applyAlignment="1">
      <alignment horizontal="center" vertical="center" shrinkToFit="1"/>
      <protection/>
    </xf>
    <xf numFmtId="0" fontId="4" fillId="0" borderId="45" xfId="15" applyFont="1" applyFill="1" applyBorder="1" applyAlignment="1">
      <alignment horizontal="center" vertical="center" shrinkToFit="1"/>
      <protection/>
    </xf>
    <xf numFmtId="0" fontId="4" fillId="0" borderId="9" xfId="15" applyFont="1" applyBorder="1" applyAlignment="1">
      <alignment horizontal="left"/>
      <protection/>
    </xf>
    <xf numFmtId="0" fontId="0" fillId="0" borderId="4" xfId="24" applyFont="1" applyBorder="1" applyAlignment="1">
      <alignment vertical="center" shrinkToFit="1"/>
      <protection/>
    </xf>
    <xf numFmtId="0" fontId="0" fillId="0" borderId="11" xfId="24" applyFont="1" applyBorder="1" applyAlignment="1">
      <alignment horizontal="center" vertical="center"/>
      <protection/>
    </xf>
    <xf numFmtId="0" fontId="13" fillId="0" borderId="11" xfId="15" applyFont="1" applyFill="1" applyBorder="1" applyAlignment="1">
      <alignment horizontal="center" vertical="center"/>
      <protection/>
    </xf>
    <xf numFmtId="0" fontId="13" fillId="0" borderId="13" xfId="0" applyFont="1" applyBorder="1" applyAlignment="1">
      <alignment horizontal="center" vertical="center"/>
    </xf>
    <xf numFmtId="0" fontId="8" fillId="0" borderId="12" xfId="15" applyFont="1" applyBorder="1" applyAlignment="1">
      <alignment horizontal="center" vertical="center"/>
      <protection/>
    </xf>
    <xf numFmtId="0" fontId="8" fillId="0" borderId="13" xfId="15" applyFont="1" applyBorder="1" applyAlignment="1">
      <alignment horizontal="center" vertical="center"/>
      <protection/>
    </xf>
    <xf numFmtId="0" fontId="7" fillId="4" borderId="39" xfId="15" applyFont="1" applyFill="1" applyBorder="1" applyAlignment="1">
      <alignment horizontal="left" vertical="center" shrinkToFit="1"/>
      <protection/>
    </xf>
    <xf numFmtId="0" fontId="7" fillId="4" borderId="27" xfId="15" applyFont="1" applyFill="1" applyBorder="1" applyAlignment="1">
      <alignment horizontal="left" vertical="center" shrinkToFit="1"/>
      <protection/>
    </xf>
    <xf numFmtId="0" fontId="14" fillId="0" borderId="46" xfId="15" applyFont="1" applyBorder="1" applyAlignment="1">
      <alignment vertical="top"/>
      <protection/>
    </xf>
    <xf numFmtId="0" fontId="0" fillId="0" borderId="46" xfId="0" applyBorder="1" applyAlignment="1">
      <alignment vertical="top"/>
    </xf>
    <xf numFmtId="0" fontId="4" fillId="0" borderId="11" xfId="15" applyFont="1" applyBorder="1" applyAlignment="1">
      <alignment horizontal="left" vertical="center" wrapText="1"/>
      <protection/>
    </xf>
    <xf numFmtId="0" fontId="0" fillId="0" borderId="13" xfId="0" applyBorder="1" applyAlignment="1">
      <alignment horizontal="left" wrapText="1"/>
    </xf>
    <xf numFmtId="0" fontId="7" fillId="7" borderId="42" xfId="15" applyFont="1" applyFill="1" applyBorder="1" applyAlignment="1">
      <alignment horizontal="left" vertical="center" shrinkToFit="1"/>
      <protection/>
    </xf>
    <xf numFmtId="0" fontId="7" fillId="7" borderId="1" xfId="15" applyFont="1" applyFill="1" applyBorder="1" applyAlignment="1">
      <alignment horizontal="left" vertical="center" shrinkToFit="1"/>
      <protection/>
    </xf>
    <xf numFmtId="0" fontId="4" fillId="0" borderId="22" xfId="15" applyFont="1" applyFill="1" applyBorder="1" applyAlignment="1">
      <alignment horizontal="center" vertical="center" shrinkToFit="1"/>
      <protection/>
    </xf>
    <xf numFmtId="0" fontId="0" fillId="0" borderId="21" xfId="0" applyBorder="1" applyAlignment="1">
      <alignment horizontal="center" vertical="center" shrinkToFit="1"/>
    </xf>
    <xf numFmtId="0" fontId="4" fillId="0" borderId="0" xfId="15" applyBorder="1" applyAlignment="1">
      <alignment vertical="top" wrapText="1"/>
      <protection/>
    </xf>
    <xf numFmtId="0" fontId="7" fillId="5" borderId="39" xfId="15" applyFont="1" applyFill="1" applyBorder="1" applyAlignment="1">
      <alignment horizontal="left" vertical="center" shrinkToFit="1"/>
      <protection/>
    </xf>
    <xf numFmtId="0" fontId="7" fillId="5" borderId="47" xfId="15" applyFont="1" applyFill="1" applyBorder="1" applyAlignment="1">
      <alignment horizontal="left" vertical="center" shrinkToFit="1"/>
      <protection/>
    </xf>
    <xf numFmtId="0" fontId="7" fillId="3" borderId="42" xfId="15" applyFont="1" applyFill="1" applyBorder="1" applyAlignment="1">
      <alignment horizontal="left" vertical="center" shrinkToFit="1"/>
      <protection/>
    </xf>
    <xf numFmtId="0" fontId="7" fillId="3" borderId="1" xfId="15" applyFont="1" applyFill="1" applyBorder="1" applyAlignment="1">
      <alignment horizontal="left" vertical="center" shrinkToFit="1"/>
      <protection/>
    </xf>
    <xf numFmtId="0" fontId="7" fillId="5" borderId="39" xfId="0" applyFont="1" applyFill="1" applyBorder="1" applyAlignment="1">
      <alignment horizontal="center" vertical="center" shrinkToFit="1"/>
    </xf>
    <xf numFmtId="0" fontId="7" fillId="5" borderId="27" xfId="0" applyFont="1" applyFill="1" applyBorder="1" applyAlignment="1">
      <alignment horizontal="center" vertical="center" shrinkToFit="1"/>
    </xf>
    <xf numFmtId="0" fontId="8" fillId="3" borderId="42" xfId="15" applyFont="1" applyFill="1" applyBorder="1" applyAlignment="1">
      <alignment horizontal="left" vertical="center" shrinkToFit="1"/>
      <protection/>
    </xf>
    <xf numFmtId="0" fontId="8" fillId="3" borderId="1" xfId="15" applyFont="1" applyFill="1" applyBorder="1" applyAlignment="1">
      <alignment horizontal="left" vertical="center" shrinkToFit="1"/>
      <protection/>
    </xf>
    <xf numFmtId="0" fontId="4" fillId="0" borderId="21" xfId="15" applyFont="1" applyBorder="1" applyAlignment="1">
      <alignment horizontal="center" vertical="center" shrinkToFit="1"/>
      <protection/>
    </xf>
    <xf numFmtId="0" fontId="4" fillId="0" borderId="9" xfId="15" applyFont="1" applyBorder="1" applyAlignment="1">
      <alignment horizontal="center" vertical="center" shrinkToFit="1"/>
      <protection/>
    </xf>
    <xf numFmtId="0" fontId="0" fillId="0" borderId="0" xfId="0" applyFont="1" applyAlignment="1">
      <alignment vertical="center"/>
    </xf>
    <xf numFmtId="0" fontId="0" fillId="0" borderId="0" xfId="0" applyFont="1" applyAlignment="1">
      <alignment/>
    </xf>
  </cellXfs>
  <cellStyles count="13">
    <cellStyle name="Normal" xfId="0"/>
    <cellStyle name="Excel Built-in Normal" xfId="15"/>
    <cellStyle name="Percent" xfId="16"/>
    <cellStyle name="Hyperlink" xfId="17"/>
    <cellStyle name="Comma [0]" xfId="18"/>
    <cellStyle name="Comma" xfId="19"/>
    <cellStyle name="Currency [0]" xfId="20"/>
    <cellStyle name="Currency" xfId="21"/>
    <cellStyle name="標準_01.03.31.MTPランキング" xfId="22"/>
    <cellStyle name="標準_09.ジュニアサーキット" xfId="23"/>
    <cellStyle name="標準_県ジュニアテニストーナメント要項" xfId="24"/>
    <cellStyle name="標準_県個登録98(一般)"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20840;&#22269;&#23567;&#23398;&#29983;&#65306;&#38598;&#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E72"/>
  <sheetViews>
    <sheetView tabSelected="1" view="pageBreakPreview" zoomScale="60" zoomScaleNormal="125" workbookViewId="0" topLeftCell="A1">
      <pane ySplit="5" topLeftCell="BM6" activePane="bottomLeft" state="frozen"/>
      <selection pane="topLeft" activeCell="A1" sqref="A1"/>
      <selection pane="bottomLeft" activeCell="D12" sqref="D12"/>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6" customWidth="1"/>
    <col min="6" max="6" width="5.140625" style="3"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19" width="4.8515625" style="5" customWidth="1"/>
    <col min="20" max="41" width="4.8515625" style="4" customWidth="1"/>
    <col min="42" max="49" width="4.8515625" style="2" customWidth="1"/>
    <col min="50" max="50" width="5.00390625" style="1" customWidth="1"/>
    <col min="51" max="53" width="4.8515625" style="1" customWidth="1"/>
    <col min="54" max="59" width="7.8515625" style="1" customWidth="1"/>
    <col min="60" max="16384" width="9.8515625" style="1" customWidth="1"/>
  </cols>
  <sheetData>
    <row r="1" ht="17.25">
      <c r="C1" s="68" t="s">
        <v>258</v>
      </c>
    </row>
    <row r="2" spans="3:57" s="6" customFormat="1" ht="21.75" customHeight="1">
      <c r="C2" s="285" t="s">
        <v>137</v>
      </c>
      <c r="D2" s="286"/>
      <c r="E2" s="286"/>
      <c r="F2" s="286"/>
      <c r="G2" s="286"/>
      <c r="H2" s="286"/>
      <c r="I2" s="286"/>
      <c r="J2" s="286"/>
      <c r="K2" s="17"/>
      <c r="L2" s="17"/>
      <c r="M2" s="17"/>
      <c r="N2" s="18"/>
      <c r="O2" s="18"/>
      <c r="P2" s="18"/>
      <c r="Q2" s="17"/>
      <c r="R2" s="17"/>
      <c r="S2" s="17"/>
      <c r="T2" s="293"/>
      <c r="U2" s="293"/>
      <c r="V2" s="15"/>
      <c r="W2" s="15"/>
      <c r="X2" s="15"/>
      <c r="Y2" s="15"/>
      <c r="Z2" s="15"/>
      <c r="AA2" s="15"/>
      <c r="AB2" s="15"/>
      <c r="AC2" s="15"/>
      <c r="AD2" s="15"/>
      <c r="AE2" s="15"/>
      <c r="AF2" s="15"/>
      <c r="AG2" s="15"/>
      <c r="AH2" s="15"/>
      <c r="BE2" s="12" t="s">
        <v>572</v>
      </c>
    </row>
    <row r="3" spans="2:53" s="6" customFormat="1" ht="12.75" customHeight="1">
      <c r="B3" s="31"/>
      <c r="C3" s="32"/>
      <c r="D3" s="33"/>
      <c r="E3" s="34"/>
      <c r="F3" s="35"/>
      <c r="G3" s="36"/>
      <c r="H3" s="37" t="s">
        <v>214</v>
      </c>
      <c r="I3" s="36"/>
      <c r="J3" s="279" t="s">
        <v>194</v>
      </c>
      <c r="K3" s="280"/>
      <c r="L3" s="281" t="s">
        <v>195</v>
      </c>
      <c r="M3" s="282"/>
      <c r="N3" s="38" t="s">
        <v>214</v>
      </c>
      <c r="O3" s="39"/>
      <c r="P3" s="38" t="s">
        <v>214</v>
      </c>
      <c r="Q3" s="36"/>
      <c r="R3" s="281" t="s">
        <v>195</v>
      </c>
      <c r="S3" s="282"/>
      <c r="T3" s="40" t="s">
        <v>503</v>
      </c>
      <c r="U3" s="41"/>
      <c r="V3" s="40" t="s">
        <v>216</v>
      </c>
      <c r="W3" s="41"/>
      <c r="X3" s="287" t="s">
        <v>217</v>
      </c>
      <c r="Y3" s="288"/>
      <c r="Z3" s="281" t="s">
        <v>195</v>
      </c>
      <c r="AA3" s="282"/>
      <c r="AB3" s="287" t="s">
        <v>218</v>
      </c>
      <c r="AC3" s="288"/>
      <c r="AD3" s="279" t="s">
        <v>194</v>
      </c>
      <c r="AE3" s="280"/>
      <c r="AF3" s="281" t="s">
        <v>195</v>
      </c>
      <c r="AG3" s="282"/>
      <c r="AH3" s="134" t="s">
        <v>495</v>
      </c>
      <c r="AI3" s="135"/>
      <c r="AJ3" s="37" t="s">
        <v>88</v>
      </c>
      <c r="AK3" s="36"/>
      <c r="AL3" s="40" t="s">
        <v>334</v>
      </c>
      <c r="AM3" s="36"/>
      <c r="AN3" s="37" t="s">
        <v>335</v>
      </c>
      <c r="AO3" s="36"/>
      <c r="AP3" s="176" t="s">
        <v>474</v>
      </c>
      <c r="AQ3" s="36"/>
      <c r="AR3" s="176" t="s">
        <v>642</v>
      </c>
      <c r="AS3" s="36"/>
      <c r="AT3" s="279" t="s">
        <v>194</v>
      </c>
      <c r="AU3" s="280"/>
      <c r="AV3" s="176" t="s">
        <v>334</v>
      </c>
      <c r="AW3" s="36"/>
      <c r="AX3" s="176" t="s">
        <v>215</v>
      </c>
      <c r="AY3" s="36"/>
      <c r="AZ3" s="176" t="s">
        <v>215</v>
      </c>
      <c r="BA3" s="36"/>
    </row>
    <row r="4" spans="2:53" s="7" customFormat="1" ht="13.5">
      <c r="B4" s="302" t="s">
        <v>418</v>
      </c>
      <c r="C4" s="273" t="s">
        <v>419</v>
      </c>
      <c r="D4" s="275" t="s">
        <v>420</v>
      </c>
      <c r="E4" s="251" t="s">
        <v>564</v>
      </c>
      <c r="F4" s="291" t="s">
        <v>84</v>
      </c>
      <c r="G4" s="30" t="s">
        <v>421</v>
      </c>
      <c r="H4" s="289" t="s">
        <v>431</v>
      </c>
      <c r="I4" s="290"/>
      <c r="J4" s="289" t="s">
        <v>471</v>
      </c>
      <c r="K4" s="290"/>
      <c r="L4" s="289" t="s">
        <v>472</v>
      </c>
      <c r="M4" s="290"/>
      <c r="N4" s="255" t="s">
        <v>260</v>
      </c>
      <c r="O4" s="256"/>
      <c r="P4" s="253" t="s">
        <v>259</v>
      </c>
      <c r="Q4" s="254"/>
      <c r="R4" s="283" t="s">
        <v>89</v>
      </c>
      <c r="S4" s="284"/>
      <c r="T4" s="253" t="s">
        <v>496</v>
      </c>
      <c r="U4" s="254"/>
      <c r="V4" s="253" t="s">
        <v>640</v>
      </c>
      <c r="W4" s="254"/>
      <c r="X4" s="296" t="s">
        <v>261</v>
      </c>
      <c r="Y4" s="297"/>
      <c r="Z4" s="300" t="s">
        <v>207</v>
      </c>
      <c r="AA4" s="301"/>
      <c r="AB4" s="296" t="s">
        <v>262</v>
      </c>
      <c r="AC4" s="297"/>
      <c r="AD4" s="296" t="s">
        <v>552</v>
      </c>
      <c r="AE4" s="297"/>
      <c r="AF4" s="296" t="s">
        <v>553</v>
      </c>
      <c r="AG4" s="297"/>
      <c r="AH4" s="298" t="s">
        <v>298</v>
      </c>
      <c r="AI4" s="299"/>
      <c r="AJ4" s="296" t="s">
        <v>416</v>
      </c>
      <c r="AK4" s="297"/>
      <c r="AL4" s="253" t="s">
        <v>641</v>
      </c>
      <c r="AM4" s="254"/>
      <c r="AN4" s="289" t="s">
        <v>417</v>
      </c>
      <c r="AO4" s="290"/>
      <c r="AP4" s="294" t="s">
        <v>470</v>
      </c>
      <c r="AQ4" s="295"/>
      <c r="AR4" s="294" t="s">
        <v>473</v>
      </c>
      <c r="AS4" s="295"/>
      <c r="AT4" s="294" t="s">
        <v>514</v>
      </c>
      <c r="AU4" s="295"/>
      <c r="AV4" s="294" t="s">
        <v>309</v>
      </c>
      <c r="AW4" s="295"/>
      <c r="AX4" s="294" t="s">
        <v>558</v>
      </c>
      <c r="AY4" s="295"/>
      <c r="AZ4" s="294" t="s">
        <v>559</v>
      </c>
      <c r="BA4" s="295"/>
    </row>
    <row r="5" spans="2:53" s="7" customFormat="1" ht="13.5">
      <c r="B5" s="303"/>
      <c r="C5" s="274"/>
      <c r="D5" s="272"/>
      <c r="E5" s="252"/>
      <c r="F5" s="292"/>
      <c r="G5" s="8" t="s">
        <v>422</v>
      </c>
      <c r="H5" s="19" t="s">
        <v>423</v>
      </c>
      <c r="I5" s="9" t="s">
        <v>405</v>
      </c>
      <c r="J5" s="19" t="s">
        <v>423</v>
      </c>
      <c r="K5" s="10" t="s">
        <v>421</v>
      </c>
      <c r="L5" s="19" t="s">
        <v>423</v>
      </c>
      <c r="M5" s="10" t="s">
        <v>421</v>
      </c>
      <c r="N5" s="19" t="s">
        <v>423</v>
      </c>
      <c r="O5" s="11" t="s">
        <v>421</v>
      </c>
      <c r="P5" s="19" t="s">
        <v>423</v>
      </c>
      <c r="Q5" s="8" t="s">
        <v>421</v>
      </c>
      <c r="R5" s="202" t="s">
        <v>423</v>
      </c>
      <c r="S5" s="8" t="s">
        <v>421</v>
      </c>
      <c r="T5" s="19" t="s">
        <v>423</v>
      </c>
      <c r="U5" s="8" t="s">
        <v>421</v>
      </c>
      <c r="V5" s="19" t="s">
        <v>423</v>
      </c>
      <c r="W5" s="8" t="s">
        <v>421</v>
      </c>
      <c r="X5" s="19" t="s">
        <v>423</v>
      </c>
      <c r="Y5" s="8" t="s">
        <v>421</v>
      </c>
      <c r="Z5" s="154" t="s">
        <v>208</v>
      </c>
      <c r="AA5" s="30" t="s">
        <v>421</v>
      </c>
      <c r="AB5" s="19" t="s">
        <v>423</v>
      </c>
      <c r="AC5" s="8" t="s">
        <v>421</v>
      </c>
      <c r="AD5" s="19" t="s">
        <v>423</v>
      </c>
      <c r="AE5" s="8" t="s">
        <v>421</v>
      </c>
      <c r="AF5" s="19" t="s">
        <v>423</v>
      </c>
      <c r="AG5" s="8" t="s">
        <v>421</v>
      </c>
      <c r="AH5" s="136" t="s">
        <v>423</v>
      </c>
      <c r="AI5" s="137" t="s">
        <v>421</v>
      </c>
      <c r="AJ5" s="19" t="s">
        <v>423</v>
      </c>
      <c r="AK5" s="8" t="s">
        <v>213</v>
      </c>
      <c r="AL5" s="19" t="s">
        <v>423</v>
      </c>
      <c r="AM5" s="8" t="s">
        <v>421</v>
      </c>
      <c r="AN5" s="19" t="s">
        <v>423</v>
      </c>
      <c r="AO5" s="8" t="s">
        <v>213</v>
      </c>
      <c r="AP5" s="60" t="s">
        <v>212</v>
      </c>
      <c r="AQ5" s="172" t="s">
        <v>213</v>
      </c>
      <c r="AR5" s="60" t="s">
        <v>212</v>
      </c>
      <c r="AS5" s="172" t="s">
        <v>213</v>
      </c>
      <c r="AT5" s="60" t="s">
        <v>212</v>
      </c>
      <c r="AU5" s="172" t="s">
        <v>213</v>
      </c>
      <c r="AV5" s="60" t="s">
        <v>212</v>
      </c>
      <c r="AW5" s="172" t="s">
        <v>213</v>
      </c>
      <c r="AX5" s="60" t="s">
        <v>212</v>
      </c>
      <c r="AY5" s="172" t="s">
        <v>213</v>
      </c>
      <c r="AZ5" s="60" t="s">
        <v>212</v>
      </c>
      <c r="BA5" s="172" t="s">
        <v>213</v>
      </c>
    </row>
    <row r="6" spans="2:53" s="2" customFormat="1" ht="13.5">
      <c r="B6" s="129">
        <v>1</v>
      </c>
      <c r="C6" s="23">
        <f aca="true" t="shared" si="0" ref="C6:C52">IF(G6=0,"",RANK(G6,$G$6:$G$49))</f>
        <v>1</v>
      </c>
      <c r="D6" s="27" t="s">
        <v>434</v>
      </c>
      <c r="E6" s="143" t="s">
        <v>658</v>
      </c>
      <c r="F6" s="132" t="s">
        <v>502</v>
      </c>
      <c r="G6" s="20">
        <f aca="true" t="shared" si="1" ref="G6:G52">SUM(I6+K6+M6+O6+Q6+S6+U6+W6+Y6+AA6+AC6+AE6+AG6+AI6+AK6+AM6+AO6+AQ6+AS6+AU6+AW6+AY6+BA6)</f>
        <v>1787</v>
      </c>
      <c r="H6" s="73">
        <v>2</v>
      </c>
      <c r="I6" s="21">
        <f>IF(H6=0,0,VLOOKUP(H6,'得点テーブル'!$B$14:$I$59,2,0))</f>
        <v>135</v>
      </c>
      <c r="J6" s="22"/>
      <c r="K6" s="21">
        <f>IF(J6=0,0,VLOOKUP(J6,'得点テーブル'!$B$14:$I$59,2,0))*0.25</f>
        <v>0</v>
      </c>
      <c r="L6" s="22"/>
      <c r="M6" s="21">
        <f>IF(L6=0,0,VLOOKUP(L6,'得点テーブル'!$B$14:$I$59,2,0))*1.25</f>
        <v>0</v>
      </c>
      <c r="N6" s="74">
        <v>1</v>
      </c>
      <c r="O6" s="21">
        <f>IF(N6=0,0,VLOOKUP(N6,'得点テーブル'!$B$14:$I$59,3,0))</f>
        <v>200</v>
      </c>
      <c r="P6" s="22">
        <v>1</v>
      </c>
      <c r="Q6" s="201">
        <f>IF(P6=0,0,VLOOKUP(P6,'得点テーブル'!$B$14:$I$59,4,0))</f>
        <v>160</v>
      </c>
      <c r="R6" s="219"/>
      <c r="S6" s="21">
        <f>IF(R6=0,0,VLOOKUP(R6,'得点テーブル'!$B$14:$I$59,4,0))*1.25</f>
        <v>0</v>
      </c>
      <c r="T6" s="67"/>
      <c r="U6" s="21">
        <f>IF(T6=0,0,VLOOKUP(T6,'得点テーブル'!$B$14:$I$59,5,0))</f>
        <v>0</v>
      </c>
      <c r="V6" s="67" t="s">
        <v>398</v>
      </c>
      <c r="W6" s="21">
        <f>IF(V6=0,0,VLOOKUP(V6,'得点テーブル'!$B$14:$I$59,5,0))</f>
        <v>12</v>
      </c>
      <c r="X6" s="22">
        <v>1</v>
      </c>
      <c r="Y6" s="21">
        <f>IF(X6=0,0,VLOOKUP(X6,'得点テーブル'!$B$14:$I$59,6,0))</f>
        <v>200</v>
      </c>
      <c r="Z6" s="157"/>
      <c r="AA6" s="147">
        <f>IF(Z6=0,0,VLOOKUP(Z6,'得点テーブル'!$B$14:$I$59,6,0))*1.25</f>
        <v>0</v>
      </c>
      <c r="AB6" s="22">
        <v>2</v>
      </c>
      <c r="AC6" s="21">
        <f>IF(AB6=0,0,VLOOKUP(AB6,'得点テーブル'!$B$14:$I$59,7,0))</f>
        <v>150</v>
      </c>
      <c r="AD6" s="67"/>
      <c r="AE6" s="21">
        <f>IF(AD6=0,0,VLOOKUP(AD6,'得点テーブル'!$B$14:$I$59,7,0))*0.25</f>
        <v>0</v>
      </c>
      <c r="AF6" s="146"/>
      <c r="AG6" s="21">
        <f>IF(AF6=0,0,VLOOKUP(AF6,'得点テーブル'!$B$14:$I$59,7,0))*1.25</f>
        <v>0</v>
      </c>
      <c r="AH6" s="107"/>
      <c r="AI6" s="21">
        <f>IF(AH6=0,0,VLOOKUP(AH6,'得点テーブル'!$B$14:$L$59,11,0))</f>
        <v>0</v>
      </c>
      <c r="AJ6" s="67"/>
      <c r="AK6" s="21">
        <f>IF(AJ6=0,0,VLOOKUP(AJ6,'得点テーブル'!$B$14:$K$59,9,0))</f>
        <v>0</v>
      </c>
      <c r="AL6" s="67"/>
      <c r="AM6" s="21">
        <f>IF(AL6=0,0,VLOOKUP(AL6,'得点テーブル'!$B$14:$I$59,5,0))</f>
        <v>0</v>
      </c>
      <c r="AN6" s="22">
        <v>1</v>
      </c>
      <c r="AO6" s="21">
        <f>IF(AN6=0,0,VLOOKUP(AN6,'得点テーブル'!$B$14:$I$59,8,0))</f>
        <v>180</v>
      </c>
      <c r="AP6" s="73"/>
      <c r="AQ6" s="173">
        <f>IF(AP6=0,0,VLOOKUP(AP6,'得点テーブル'!$B$14:$K$59,10,0))</f>
        <v>0</v>
      </c>
      <c r="AR6" s="73">
        <v>2</v>
      </c>
      <c r="AS6" s="173">
        <f>IF(AR6=0,0,VLOOKUP(AR6,'得点テーブル'!$B$14:$K$59,10,0))</f>
        <v>225</v>
      </c>
      <c r="AT6" s="73"/>
      <c r="AU6" s="173">
        <f>IF(AT6=0,0,VLOOKUP(AT6,'得点テーブル'!$B$14:$K$59,10,0))*0.25</f>
        <v>0</v>
      </c>
      <c r="AV6" s="73">
        <v>3</v>
      </c>
      <c r="AW6" s="173">
        <f>IF(AV6=0,0,VLOOKUP(AV6,'得点テーブル'!$B$14:$K$59,10,0))</f>
        <v>150</v>
      </c>
      <c r="AX6" s="73">
        <v>1</v>
      </c>
      <c r="AY6" s="173">
        <f>IF(AX6=0,0,VLOOKUP(AX6,'得点テーブル'!$B$14:$K$59,10,0))</f>
        <v>300</v>
      </c>
      <c r="AZ6" s="73">
        <v>5</v>
      </c>
      <c r="BA6" s="173">
        <f>IF(AZ6=0,0,VLOOKUP(AZ6,'得点テーブル'!$B$14:$K$59,10,0))</f>
        <v>75</v>
      </c>
    </row>
    <row r="7" spans="2:53" s="2" customFormat="1" ht="13.5">
      <c r="B7" s="129">
        <v>2</v>
      </c>
      <c r="C7" s="23">
        <f t="shared" si="0"/>
        <v>2</v>
      </c>
      <c r="D7" s="27" t="s">
        <v>243</v>
      </c>
      <c r="E7" s="143" t="s">
        <v>244</v>
      </c>
      <c r="F7" s="132" t="s">
        <v>502</v>
      </c>
      <c r="G7" s="20">
        <f t="shared" si="1"/>
        <v>703</v>
      </c>
      <c r="H7" s="73">
        <v>1</v>
      </c>
      <c r="I7" s="21">
        <f>IF(H7=0,0,VLOOKUP(H7,'得点テーブル'!$B$14:$I$59,2,0))</f>
        <v>180</v>
      </c>
      <c r="J7" s="22"/>
      <c r="K7" s="21">
        <f>IF(J7=0,0,VLOOKUP(J7,'得点テーブル'!$B$14:$I$59,2,0))*0.25</f>
        <v>0</v>
      </c>
      <c r="L7" s="22"/>
      <c r="M7" s="21">
        <f>IF(L7=0,0,VLOOKUP(L7,'得点テーブル'!$B$14:$I$59,2,0))*1.25</f>
        <v>0</v>
      </c>
      <c r="N7" s="74"/>
      <c r="O7" s="21">
        <f>IF(N7=0,0,VLOOKUP(N7,'得点テーブル'!$B$14:$I$59,3,0))</f>
        <v>0</v>
      </c>
      <c r="P7" s="22"/>
      <c r="Q7" s="21">
        <f>IF(P7=0,0,VLOOKUP(P7,'得点テーブル'!$B$14:$I$59,4,0))</f>
        <v>0</v>
      </c>
      <c r="R7" s="219"/>
      <c r="S7" s="21">
        <f>IF(R7=0,0,VLOOKUP(R7,'得点テーブル'!$B$14:$I$59,4,0))*1.25</f>
        <v>0</v>
      </c>
      <c r="T7" s="67"/>
      <c r="U7" s="21">
        <f>IF(T7=0,0,VLOOKUP(T7,'得点テーブル'!$B$14:$I$59,5,0))</f>
        <v>0</v>
      </c>
      <c r="V7" s="67">
        <v>3</v>
      </c>
      <c r="W7" s="21">
        <f>IF(V7=0,0,VLOOKUP(V7,'得点テーブル'!$B$14:$I$59,5,0))</f>
        <v>80</v>
      </c>
      <c r="X7" s="22">
        <v>2</v>
      </c>
      <c r="Y7" s="21">
        <f>IF(X7=0,0,VLOOKUP(X7,'得点テーブル'!$B$14:$I$59,6,0))</f>
        <v>150</v>
      </c>
      <c r="Z7" s="157"/>
      <c r="AA7" s="147">
        <f>IF(Z7=0,0,VLOOKUP(Z7,'得点テーブル'!$B$14:$I$59,6,0))*1.25</f>
        <v>0</v>
      </c>
      <c r="AB7" s="22">
        <v>8</v>
      </c>
      <c r="AC7" s="21">
        <f>IF(AB7=0,0,VLOOKUP(AB7,'得点テーブル'!$B$14:$I$59,7,0))</f>
        <v>50</v>
      </c>
      <c r="AD7" s="67"/>
      <c r="AE7" s="21">
        <f>IF(AD7=0,0,VLOOKUP(AD7,'得点テーブル'!$B$14:$I$59,7,0))*0.25</f>
        <v>0</v>
      </c>
      <c r="AF7" s="146"/>
      <c r="AG7" s="21">
        <f>IF(AF7=0,0,VLOOKUP(AF7,'得点テーブル'!$B$14:$I$59,7,0))*1.25</f>
        <v>0</v>
      </c>
      <c r="AH7" s="107">
        <v>64</v>
      </c>
      <c r="AI7" s="21">
        <f>IF(AH7=0,0,VLOOKUP(AH7,'得点テーブル'!$B$14:$L$59,11,0))</f>
        <v>20</v>
      </c>
      <c r="AJ7" s="67" t="s">
        <v>253</v>
      </c>
      <c r="AK7" s="21">
        <f>IF(AJ7=0,0,VLOOKUP(AJ7,'得点テーブル'!$B$14:$K$59,9,0))</f>
        <v>5</v>
      </c>
      <c r="AL7" s="67" t="s">
        <v>485</v>
      </c>
      <c r="AM7" s="21">
        <f>IF(AL7=0,0,VLOOKUP(AL7,'得点テーブル'!$B$14:$I$59,5,0))</f>
        <v>8</v>
      </c>
      <c r="AN7" s="22">
        <v>2</v>
      </c>
      <c r="AO7" s="21">
        <f>IF(AN7=0,0,VLOOKUP(AN7,'得点テーブル'!$B$14:$K$59,8,0))</f>
        <v>135</v>
      </c>
      <c r="AP7" s="73" t="s">
        <v>441</v>
      </c>
      <c r="AQ7" s="173">
        <f>IF(AP7=0,0,VLOOKUP(AP7,'得点テーブル'!$B$14:$K$59,10,0))</f>
        <v>10</v>
      </c>
      <c r="AR7" s="73" t="s">
        <v>253</v>
      </c>
      <c r="AS7" s="173">
        <f>IF(AR7=0,0,VLOOKUP(AR7,'得点テーブル'!$B$14:$K$59,10,0))</f>
        <v>10</v>
      </c>
      <c r="AT7" s="73"/>
      <c r="AU7" s="173">
        <f>IF(AT7=0,0,VLOOKUP(AT7,'得点テーブル'!$B$14:$K$59,10,0))*0.25</f>
        <v>0</v>
      </c>
      <c r="AV7" s="73" t="s">
        <v>253</v>
      </c>
      <c r="AW7" s="173">
        <f>IF(AV7=0,0,VLOOKUP(AV7,'得点テーブル'!$B$14:$K$59,10,0))</f>
        <v>10</v>
      </c>
      <c r="AX7" s="73">
        <v>16</v>
      </c>
      <c r="AY7" s="173">
        <f>IF(AX7=0,0,VLOOKUP(AX7,'得点テーブル'!$B$14:$K$59,10,0))</f>
        <v>45</v>
      </c>
      <c r="AZ7" s="73"/>
      <c r="BA7" s="173">
        <f>IF(AZ7=0,0,VLOOKUP(AZ7,'得点テーブル'!$B$14:$K$59,10,0))</f>
        <v>0</v>
      </c>
    </row>
    <row r="8" spans="2:53" s="2" customFormat="1" ht="13.5">
      <c r="B8" s="129">
        <v>3</v>
      </c>
      <c r="C8" s="23">
        <f t="shared" si="0"/>
        <v>3</v>
      </c>
      <c r="D8" s="27" t="s">
        <v>125</v>
      </c>
      <c r="E8" s="143" t="s">
        <v>450</v>
      </c>
      <c r="F8" s="132" t="s">
        <v>327</v>
      </c>
      <c r="G8" s="20">
        <f t="shared" si="1"/>
        <v>581</v>
      </c>
      <c r="H8" s="73"/>
      <c r="I8" s="21">
        <f>IF(H8=0,0,VLOOKUP(H8,'得点テーブル'!$B$14:$I$59,2,0))</f>
        <v>0</v>
      </c>
      <c r="J8" s="22">
        <v>1</v>
      </c>
      <c r="K8" s="21">
        <f>IF(J8=0,0,VLOOKUP(J8,'得点テーブル'!$B$14:$I$59,2,0))*0.25</f>
        <v>45</v>
      </c>
      <c r="L8" s="22"/>
      <c r="M8" s="21">
        <f>IF(L8=0,0,VLOOKUP(L8,'得点テーブル'!$B$14:$I$59,2,0))*1.25</f>
        <v>0</v>
      </c>
      <c r="N8" s="74">
        <v>2</v>
      </c>
      <c r="O8" s="21">
        <f>IF(N8=0,0,VLOOKUP(N8,'得点テーブル'!$B$14:$I$59,3,0))</f>
        <v>150</v>
      </c>
      <c r="P8" s="67">
        <v>2</v>
      </c>
      <c r="Q8" s="21">
        <f>IF(P8=0,0,VLOOKUP(P8,'得点テーブル'!$B$14:$I$59,4,0))</f>
        <v>120</v>
      </c>
      <c r="R8" s="219">
        <v>16</v>
      </c>
      <c r="S8" s="21">
        <f>IF(R8=0,0,VLOOKUP(R8,'得点テーブル'!$B$14:$I$59,4,0))*1.25</f>
        <v>30</v>
      </c>
      <c r="T8" s="67" t="s">
        <v>440</v>
      </c>
      <c r="U8" s="21">
        <f>IF(T8=0,0,VLOOKUP(T8,'得点テーブル'!$B$14:$I$59,5,0))</f>
        <v>2</v>
      </c>
      <c r="V8" s="67"/>
      <c r="W8" s="21">
        <f>IF(V8=0,0,VLOOKUP(V8,'得点テーブル'!$B$14:$I$59,5,0))</f>
        <v>0</v>
      </c>
      <c r="X8" s="22">
        <v>3</v>
      </c>
      <c r="Y8" s="21">
        <f>IF(X8=0,0,VLOOKUP(X8,'得点テーブル'!$B$14:$I$59,6,0))</f>
        <v>100</v>
      </c>
      <c r="Z8" s="157"/>
      <c r="AA8" s="147">
        <f>IF(Z8=0,0,VLOOKUP(Z8,'得点テーブル'!$B$14:$I$59,6,0))*1.25</f>
        <v>0</v>
      </c>
      <c r="AB8" s="67" t="s">
        <v>253</v>
      </c>
      <c r="AC8" s="21">
        <f>IF(AB8=0,0,VLOOKUP(AB8,'得点テーブル'!$B$14:$I$59,7,0))</f>
        <v>5</v>
      </c>
      <c r="AD8" s="67"/>
      <c r="AE8" s="21">
        <f>IF(AD8=0,0,VLOOKUP(AD8,'得点テーブル'!$B$14:$I$59,7,0))*0.25</f>
        <v>0</v>
      </c>
      <c r="AF8" s="146"/>
      <c r="AG8" s="21">
        <f>IF(AF8=0,0,VLOOKUP(AF8,'得点テーブル'!$B$14:$I$59,7,0))*1.25</f>
        <v>0</v>
      </c>
      <c r="AH8" s="107" t="s">
        <v>253</v>
      </c>
      <c r="AI8" s="21">
        <f>IF(AH8=0,0,VLOOKUP(AH8,'得点テーブル'!$B$14:$L$59,11,0))</f>
        <v>10</v>
      </c>
      <c r="AJ8" s="67" t="s">
        <v>253</v>
      </c>
      <c r="AK8" s="21">
        <f>IF(AJ8=0,0,VLOOKUP(AJ8,'得点テーブル'!$B$14:$K$59,9,0))</f>
        <v>5</v>
      </c>
      <c r="AL8" s="67" t="s">
        <v>233</v>
      </c>
      <c r="AM8" s="21">
        <f>IF(AL8=0,0,VLOOKUP(AL8,'得点テーブル'!$B$14:$I$59,5,0))</f>
        <v>4</v>
      </c>
      <c r="AN8" s="67">
        <v>4</v>
      </c>
      <c r="AO8" s="21">
        <f>IF(AN8=0,0,VLOOKUP(AN8,'得点テーブル'!$B$14:$I$59,8,0))</f>
        <v>90</v>
      </c>
      <c r="AP8" s="73"/>
      <c r="AQ8" s="173">
        <f>IF(AP8=0,0,VLOOKUP(AP8,'得点テーブル'!$B$14:$K$59,10,0))</f>
        <v>0</v>
      </c>
      <c r="AR8" s="73"/>
      <c r="AS8" s="173">
        <f>IF(AR8=0,0,VLOOKUP(AR8,'得点テーブル'!$B$14:$K$59,10,0))</f>
        <v>0</v>
      </c>
      <c r="AT8" s="73"/>
      <c r="AU8" s="173">
        <f>IF(AT8=0,0,VLOOKUP(AT8,'得点テーブル'!$B$14:$K$59,10,0))*0.25</f>
        <v>0</v>
      </c>
      <c r="AV8" s="73" t="s">
        <v>253</v>
      </c>
      <c r="AW8" s="173">
        <f>IF(AV8=0,0,VLOOKUP(AV8,'得点テーブル'!$B$14:$K$59,10,0))</f>
        <v>10</v>
      </c>
      <c r="AX8" s="73" t="s">
        <v>440</v>
      </c>
      <c r="AY8" s="173">
        <f>IF(AX8=0,0,VLOOKUP(AX8,'得点テーブル'!$B$14:$K$59,10,0))</f>
        <v>10</v>
      </c>
      <c r="AZ8" s="73"/>
      <c r="BA8" s="173">
        <f>IF(AZ8=0,0,VLOOKUP(AZ8,'得点テーブル'!$B$14:$K$59,10,0))</f>
        <v>0</v>
      </c>
    </row>
    <row r="9" spans="2:53" s="2" customFormat="1" ht="13.5">
      <c r="B9" s="129">
        <v>4</v>
      </c>
      <c r="C9" s="23">
        <f t="shared" si="0"/>
        <v>4</v>
      </c>
      <c r="D9" s="27" t="s">
        <v>435</v>
      </c>
      <c r="E9" s="143" t="s">
        <v>479</v>
      </c>
      <c r="F9" s="132" t="s">
        <v>502</v>
      </c>
      <c r="G9" s="20">
        <f t="shared" si="1"/>
        <v>460</v>
      </c>
      <c r="H9" s="73">
        <v>8</v>
      </c>
      <c r="I9" s="21">
        <f>IF(H9=0,0,VLOOKUP(H9,'得点テーブル'!$B$14:$I$59,2,0))</f>
        <v>45</v>
      </c>
      <c r="J9" s="22"/>
      <c r="K9" s="21">
        <f>IF(J9=0,0,VLOOKUP(J9,'得点テーブル'!$B$14:$I$59,2,0))*0.25</f>
        <v>0</v>
      </c>
      <c r="L9" s="22"/>
      <c r="M9" s="21">
        <f>IF(L9=0,0,VLOOKUP(L9,'得点テーブル'!$B$14:$I$59,2,0))*1.25</f>
        <v>0</v>
      </c>
      <c r="N9" s="74">
        <v>3</v>
      </c>
      <c r="O9" s="21">
        <f>IF(N9=0,0,VLOOKUP(N9,'得点テーブル'!$B$14:$I$59,3,0))</f>
        <v>100</v>
      </c>
      <c r="P9" s="22">
        <v>3</v>
      </c>
      <c r="Q9" s="21">
        <f>IF(P9=0,0,VLOOKUP(P9,'得点テーブル'!$B$14:$I$59,4,0))</f>
        <v>80</v>
      </c>
      <c r="R9" s="219">
        <v>32</v>
      </c>
      <c r="S9" s="21">
        <f>IF(R9=0,0,VLOOKUP(R9,'得点テーブル'!$B$14:$I$59,4,0))*1.25</f>
        <v>20</v>
      </c>
      <c r="T9" s="67"/>
      <c r="U9" s="21">
        <f>IF(T9=0,0,VLOOKUP(T9,'得点テーブル'!$B$14:$I$59,5,0))</f>
        <v>0</v>
      </c>
      <c r="V9" s="67"/>
      <c r="W9" s="21">
        <f>IF(V9=0,0,VLOOKUP(V9,'得点テーブル'!$B$14:$I$59,5,0))</f>
        <v>0</v>
      </c>
      <c r="X9" s="22">
        <v>6</v>
      </c>
      <c r="Y9" s="21">
        <f>IF(X9=0,0,VLOOKUP(X9,'得点テーブル'!$B$14:$I$59,6,0))</f>
        <v>50</v>
      </c>
      <c r="Z9" s="157"/>
      <c r="AA9" s="147">
        <f>IF(Z9=0,0,VLOOKUP(Z9,'得点テーブル'!$B$14:$I$59,6,0))*1.25</f>
        <v>0</v>
      </c>
      <c r="AB9" s="67">
        <v>16</v>
      </c>
      <c r="AC9" s="21">
        <f>IF(AB9=0,0,VLOOKUP(AB9,'得点テーブル'!$B$14:$I$59,7,0))</f>
        <v>30</v>
      </c>
      <c r="AD9" s="67"/>
      <c r="AE9" s="21">
        <f>IF(AD9=0,0,VLOOKUP(AD9,'得点テーブル'!$B$14:$I$59,7,0))*0.25</f>
        <v>0</v>
      </c>
      <c r="AF9" s="146"/>
      <c r="AG9" s="21">
        <f>IF(AF9=0,0,VLOOKUP(AF9,'得点テーブル'!$B$14:$I$59,7,0))*1.25</f>
        <v>0</v>
      </c>
      <c r="AH9" s="107" t="s">
        <v>253</v>
      </c>
      <c r="AI9" s="21">
        <f>IF(AH9=0,0,VLOOKUP(AH9,'得点テーブル'!$B$14:$L$59,11,0))</f>
        <v>10</v>
      </c>
      <c r="AJ9" s="67" t="s">
        <v>253</v>
      </c>
      <c r="AK9" s="21">
        <f>IF(AJ9=0,0,VLOOKUP(AJ9,'得点テーブル'!$B$14:$K$59,9,0))</f>
        <v>5</v>
      </c>
      <c r="AL9" s="67"/>
      <c r="AM9" s="21">
        <f>IF(AL9=0,0,VLOOKUP(AL9,'得点テーブル'!$B$14:$I$59,5,0))</f>
        <v>0</v>
      </c>
      <c r="AN9" s="22">
        <v>3</v>
      </c>
      <c r="AO9" s="21">
        <f>IF(AN9=0,0,VLOOKUP(AN9,'得点テーブル'!$B$14:$I$59,8,0))</f>
        <v>90</v>
      </c>
      <c r="AP9" s="73"/>
      <c r="AQ9" s="173">
        <f>IF(AP9=0,0,VLOOKUP(AP9,'得点テーブル'!$B$14:$K$59,10,0))</f>
        <v>0</v>
      </c>
      <c r="AR9" s="73"/>
      <c r="AS9" s="173">
        <f>IF(AR9=0,0,VLOOKUP(AR9,'得点テーブル'!$B$14:$K$59,10,0))</f>
        <v>0</v>
      </c>
      <c r="AT9" s="73"/>
      <c r="AU9" s="173">
        <f>IF(AT9=0,0,VLOOKUP(AT9,'得点テーブル'!$B$14:$K$59,10,0))*0.25</f>
        <v>0</v>
      </c>
      <c r="AV9" s="73"/>
      <c r="AW9" s="173">
        <f>IF(AV9=0,0,VLOOKUP(AV9,'得点テーブル'!$B$14:$K$59,10,0))</f>
        <v>0</v>
      </c>
      <c r="AX9" s="73">
        <v>32</v>
      </c>
      <c r="AY9" s="173">
        <f>IF(AX9=0,0,VLOOKUP(AX9,'得点テーブル'!$B$14:$K$59,10,0))</f>
        <v>30</v>
      </c>
      <c r="AZ9" s="73"/>
      <c r="BA9" s="173">
        <f>IF(AZ9=0,0,VLOOKUP(AZ9,'得点テーブル'!$B$14:$K$59,10,0))</f>
        <v>0</v>
      </c>
    </row>
    <row r="10" spans="2:53" s="2" customFormat="1" ht="13.5">
      <c r="B10" s="129">
        <v>5</v>
      </c>
      <c r="C10" s="23">
        <f t="shared" si="0"/>
        <v>5</v>
      </c>
      <c r="D10" s="27" t="s">
        <v>438</v>
      </c>
      <c r="E10" s="143" t="s">
        <v>518</v>
      </c>
      <c r="F10" s="132" t="s">
        <v>327</v>
      </c>
      <c r="G10" s="20">
        <f t="shared" si="1"/>
        <v>356</v>
      </c>
      <c r="H10" s="73">
        <v>3</v>
      </c>
      <c r="I10" s="21">
        <f>IF(H10=0,0,VLOOKUP(H10,'得点テーブル'!$B$14:$I$59,2,0))</f>
        <v>90</v>
      </c>
      <c r="J10" s="22"/>
      <c r="K10" s="21">
        <f>IF(J10=0,0,VLOOKUP(J10,'得点テーブル'!$B$14:$I$59,2,0))*0.25</f>
        <v>0</v>
      </c>
      <c r="L10" s="22"/>
      <c r="M10" s="21">
        <f>IF(L10=0,0,VLOOKUP(L10,'得点テーブル'!$B$14:$I$59,2,0))*1.25</f>
        <v>0</v>
      </c>
      <c r="N10" s="74" t="s">
        <v>440</v>
      </c>
      <c r="O10" s="21">
        <f>IF(N10=0,0,VLOOKUP(N10,'得点テーブル'!$B$14:$I$59,3,0))</f>
        <v>5</v>
      </c>
      <c r="P10" s="22">
        <v>4</v>
      </c>
      <c r="Q10" s="21">
        <f>IF(P10=0,0,VLOOKUP(P10,'得点テーブル'!$B$14:$I$59,4,0))</f>
        <v>80</v>
      </c>
      <c r="R10" s="219">
        <v>64</v>
      </c>
      <c r="S10" s="21">
        <f>IF(R10=0,0,VLOOKUP(R10,'得点テーブル'!$B$14:$I$59,4,0))*1.25</f>
        <v>10</v>
      </c>
      <c r="T10" s="67"/>
      <c r="U10" s="21">
        <f>IF(T10=0,0,VLOOKUP(T10,'得点テーブル'!$B$14:$I$59,5,0))</f>
        <v>0</v>
      </c>
      <c r="V10" s="67" t="s">
        <v>409</v>
      </c>
      <c r="W10" s="21">
        <f>IF(V10=0,0,VLOOKUP(V10,'得点テーブル'!$B$14:$I$59,5,0))</f>
        <v>6</v>
      </c>
      <c r="X10" s="22">
        <v>4</v>
      </c>
      <c r="Y10" s="21">
        <f>IF(X10=0,0,VLOOKUP(X10,'得点テーブル'!$B$14:$I$59,6,0))</f>
        <v>100</v>
      </c>
      <c r="Z10" s="157"/>
      <c r="AA10" s="147">
        <f>IF(Z10=0,0,VLOOKUP(Z10,'得点テーブル'!$B$14:$I$59,6,0))*1.25</f>
        <v>0</v>
      </c>
      <c r="AB10" s="67" t="s">
        <v>253</v>
      </c>
      <c r="AC10" s="21">
        <f>IF(AB10=0,0,VLOOKUP(AB10,'得点テーブル'!$B$14:$I$59,7,0))</f>
        <v>5</v>
      </c>
      <c r="AD10" s="67"/>
      <c r="AE10" s="21">
        <f>IF(AD10=0,0,VLOOKUP(AD10,'得点テーブル'!$B$14:$I$59,7,0))*0.25</f>
        <v>0</v>
      </c>
      <c r="AF10" s="146"/>
      <c r="AG10" s="21">
        <f>IF(AF10=0,0,VLOOKUP(AF10,'得点テーブル'!$B$14:$I$59,7,0))*1.25</f>
        <v>0</v>
      </c>
      <c r="AH10" s="107"/>
      <c r="AI10" s="21">
        <f>IF(AH10=0,0,VLOOKUP(AH10,'得点テーブル'!$B$14:$L$59,11,0))</f>
        <v>0</v>
      </c>
      <c r="AJ10" s="67"/>
      <c r="AK10" s="21">
        <f>IF(AJ10=0,0,VLOOKUP(AJ10,'得点テーブル'!$B$14:$K$59,9,0))</f>
        <v>0</v>
      </c>
      <c r="AL10" s="67" t="s">
        <v>232</v>
      </c>
      <c r="AM10" s="21">
        <f>IF(AL10=0,0,VLOOKUP(AL10,'得点テーブル'!$B$14:$I$59,5,0))</f>
        <v>5</v>
      </c>
      <c r="AN10" s="22">
        <v>5</v>
      </c>
      <c r="AO10" s="21">
        <f>IF(AN10=0,0,VLOOKUP(AN10,'得点テーブル'!$B$14:$I$59,8,0))</f>
        <v>45</v>
      </c>
      <c r="AP10" s="73"/>
      <c r="AQ10" s="173">
        <f>IF(AP10=0,0,VLOOKUP(AP10,'得点テーブル'!$B$14:$K$59,10,0))</f>
        <v>0</v>
      </c>
      <c r="AR10" s="73"/>
      <c r="AS10" s="173">
        <f>IF(AR10=0,0,VLOOKUP(AR10,'得点テーブル'!$B$14:$K$59,10,0))</f>
        <v>0</v>
      </c>
      <c r="AT10" s="73"/>
      <c r="AU10" s="173">
        <f>IF(AT10=0,0,VLOOKUP(AT10,'得点テーブル'!$B$14:$K$59,10,0))*0.25</f>
        <v>0</v>
      </c>
      <c r="AV10" s="73"/>
      <c r="AW10" s="173">
        <f>IF(AV10=0,0,VLOOKUP(AV10,'得点テーブル'!$B$14:$K$59,10,0))</f>
        <v>0</v>
      </c>
      <c r="AX10" s="73" t="s">
        <v>440</v>
      </c>
      <c r="AY10" s="173">
        <f>IF(AX10=0,0,VLOOKUP(AX10,'得点テーブル'!$B$14:$K$59,10,0))</f>
        <v>10</v>
      </c>
      <c r="AZ10" s="73"/>
      <c r="BA10" s="173">
        <f>IF(AZ10=0,0,VLOOKUP(AZ10,'得点テーブル'!$B$14:$K$59,10,0))</f>
        <v>0</v>
      </c>
    </row>
    <row r="11" spans="2:53" s="2" customFormat="1" ht="13.5">
      <c r="B11" s="129">
        <v>6</v>
      </c>
      <c r="C11" s="23">
        <f t="shared" si="0"/>
        <v>6</v>
      </c>
      <c r="D11" s="27" t="s">
        <v>437</v>
      </c>
      <c r="E11" s="143" t="s">
        <v>519</v>
      </c>
      <c r="F11" s="132" t="s">
        <v>502</v>
      </c>
      <c r="G11" s="20">
        <f t="shared" si="1"/>
        <v>260</v>
      </c>
      <c r="H11" s="73">
        <v>3</v>
      </c>
      <c r="I11" s="21">
        <f>IF(H11=0,0,VLOOKUP(H11,'得点テーブル'!$B$14:$I$59,2,0))</f>
        <v>90</v>
      </c>
      <c r="J11" s="22"/>
      <c r="K11" s="21">
        <f>IF(J11=0,0,VLOOKUP(J11,'得点テーブル'!$B$14:$I$59,2,0))*0.25</f>
        <v>0</v>
      </c>
      <c r="L11" s="22"/>
      <c r="M11" s="21">
        <f>IF(L11=0,0,VLOOKUP(L11,'得点テーブル'!$B$14:$I$59,2,0))*1.25</f>
        <v>0</v>
      </c>
      <c r="N11" s="74">
        <v>5</v>
      </c>
      <c r="O11" s="21">
        <f>IF(N11=0,0,VLOOKUP(N11,'得点テーブル'!$B$14:$I$59,3,0))</f>
        <v>50</v>
      </c>
      <c r="P11" s="67">
        <v>8</v>
      </c>
      <c r="Q11" s="21">
        <f>IF(P11=0,0,VLOOKUP(P11,'得点テーブル'!$B$14:$I$59,4,0))</f>
        <v>40</v>
      </c>
      <c r="R11" s="219"/>
      <c r="S11" s="21">
        <f>IF(R11=0,0,VLOOKUP(R11,'得点テーブル'!$B$14:$I$59,4,0))*1.25</f>
        <v>0</v>
      </c>
      <c r="T11" s="67"/>
      <c r="U11" s="21">
        <f>IF(T11=0,0,VLOOKUP(T11,'得点テーブル'!$B$14:$I$59,5,0))</f>
        <v>0</v>
      </c>
      <c r="V11" s="67"/>
      <c r="W11" s="21">
        <f>IF(V11=0,0,VLOOKUP(V11,'得点テーブル'!$B$14:$I$59,5,0))</f>
        <v>0</v>
      </c>
      <c r="X11" s="67" t="s">
        <v>206</v>
      </c>
      <c r="Y11" s="21">
        <f>IF(X11=0,0,VLOOKUP(X11,'得点テーブル'!$B$14:$I$59,6,0))</f>
        <v>5</v>
      </c>
      <c r="Z11" s="157"/>
      <c r="AA11" s="147">
        <f>IF(Z11=0,0,VLOOKUP(Z11,'得点テーブル'!$B$14:$I$59,6,0))*1.25</f>
        <v>0</v>
      </c>
      <c r="AB11" s="67">
        <v>32</v>
      </c>
      <c r="AC11" s="21">
        <f>IF(AB11=0,0,VLOOKUP(AB11,'得点テーブル'!$B$14:$I$59,7,0))</f>
        <v>20</v>
      </c>
      <c r="AD11" s="67"/>
      <c r="AE11" s="21">
        <f>IF(AD11=0,0,VLOOKUP(AD11,'得点テーブル'!$B$14:$I$59,7,0))*0.25</f>
        <v>0</v>
      </c>
      <c r="AF11" s="146"/>
      <c r="AG11" s="21">
        <f>IF(AF11=0,0,VLOOKUP(AF11,'得点テーブル'!$B$14:$I$59,7,0))*1.25</f>
        <v>0</v>
      </c>
      <c r="AH11" s="107"/>
      <c r="AI11" s="21">
        <f>IF(AH11=0,0,VLOOKUP(AH11,'得点テーブル'!$B$14:$L$59,11,0))</f>
        <v>0</v>
      </c>
      <c r="AJ11" s="67"/>
      <c r="AK11" s="21">
        <f>IF(AJ11=0,0,VLOOKUP(AJ11,'得点テーブル'!$B$14:$K$59,9,0))</f>
        <v>0</v>
      </c>
      <c r="AL11" s="67"/>
      <c r="AM11" s="21">
        <f>IF(AL11=0,0,VLOOKUP(AL11,'得点テーブル'!$B$14:$I$59,5,0))</f>
        <v>0</v>
      </c>
      <c r="AN11" s="67">
        <v>8</v>
      </c>
      <c r="AO11" s="21">
        <f>IF(AN11=0,0,VLOOKUP(AN11,'得点テーブル'!$B$14:$I$59,8,0))</f>
        <v>45</v>
      </c>
      <c r="AP11" s="73"/>
      <c r="AQ11" s="173">
        <f>IF(AP11=0,0,VLOOKUP(AP11,'得点テーブル'!$B$14:$K$59,10,0))</f>
        <v>0</v>
      </c>
      <c r="AR11" s="73"/>
      <c r="AS11" s="173">
        <f>IF(AR11=0,0,VLOOKUP(AR11,'得点テーブル'!$B$14:$K$59,10,0))</f>
        <v>0</v>
      </c>
      <c r="AT11" s="73"/>
      <c r="AU11" s="173">
        <f>IF(AT11=0,0,VLOOKUP(AT11,'得点テーブル'!$B$14:$K$59,10,0))*0.25</f>
        <v>0</v>
      </c>
      <c r="AV11" s="73"/>
      <c r="AW11" s="173">
        <f>IF(AV11=0,0,VLOOKUP(AV11,'得点テーブル'!$B$14:$K$59,10,0))</f>
        <v>0</v>
      </c>
      <c r="AX11" s="73" t="s">
        <v>440</v>
      </c>
      <c r="AY11" s="173">
        <f>IF(AX11=0,0,VLOOKUP(AX11,'得点テーブル'!$B$14:$K$59,10,0))</f>
        <v>10</v>
      </c>
      <c r="AZ11" s="73"/>
      <c r="BA11" s="173">
        <f>IF(AZ11=0,0,VLOOKUP(AZ11,'得点テーブル'!$B$14:$K$59,10,0))</f>
        <v>0</v>
      </c>
    </row>
    <row r="12" spans="2:53" s="2" customFormat="1" ht="13.5">
      <c r="B12" s="129">
        <v>7</v>
      </c>
      <c r="C12" s="23">
        <f t="shared" si="0"/>
        <v>7</v>
      </c>
      <c r="D12" s="27" t="s">
        <v>72</v>
      </c>
      <c r="E12" s="143" t="s">
        <v>450</v>
      </c>
      <c r="F12" s="132" t="s">
        <v>328</v>
      </c>
      <c r="G12" s="20">
        <f t="shared" si="1"/>
        <v>231.5</v>
      </c>
      <c r="H12" s="73"/>
      <c r="I12" s="21">
        <f>IF(H12=0,0,VLOOKUP(H12,'得点テーブル'!$B$14:$I$59,2,0))</f>
        <v>0</v>
      </c>
      <c r="J12" s="67">
        <v>2</v>
      </c>
      <c r="K12" s="21">
        <f>IF(J12=0,0,VLOOKUP(J12,'得点テーブル'!$B$14:$I$59,2,0))*0.25</f>
        <v>33.75</v>
      </c>
      <c r="L12" s="22"/>
      <c r="M12" s="21">
        <f>IF(L12=0,0,VLOOKUP(L12,'得点テーブル'!$B$14:$I$59,2,0))*1.25</f>
        <v>0</v>
      </c>
      <c r="N12" s="74">
        <v>4</v>
      </c>
      <c r="O12" s="21">
        <f>IF(N12=0,0,VLOOKUP(N12,'得点テーブル'!$B$14:$I$59,3,0))</f>
        <v>100</v>
      </c>
      <c r="P12" s="67">
        <v>8</v>
      </c>
      <c r="Q12" s="21">
        <f>IF(P12=0,0,VLOOKUP(P12,'得点テーブル'!$B$14:$I$59,4,0))</f>
        <v>40</v>
      </c>
      <c r="R12" s="219"/>
      <c r="S12" s="21">
        <f>IF(R12=0,0,VLOOKUP(R12,'得点テーブル'!$B$14:$I$59,4,0))*1.25</f>
        <v>0</v>
      </c>
      <c r="T12" s="67" t="s">
        <v>340</v>
      </c>
      <c r="U12" s="21">
        <f>IF(T12=0,0,VLOOKUP(T12,'得点テーブル'!$B$14:$I$59,5,0))</f>
        <v>2</v>
      </c>
      <c r="V12" s="67" t="s">
        <v>345</v>
      </c>
      <c r="W12" s="21">
        <f>IF(V12=0,0,VLOOKUP(V12,'得点テーブル'!$B$14:$I$59,5,0))</f>
        <v>2</v>
      </c>
      <c r="X12" s="67" t="s">
        <v>253</v>
      </c>
      <c r="Y12" s="21">
        <f>IF(X12=0,0,VLOOKUP(X12,'得点テーブル'!$B$14:$I$59,6,0))</f>
        <v>5</v>
      </c>
      <c r="Z12" s="157"/>
      <c r="AA12" s="147">
        <f>IF(Z12=0,0,VLOOKUP(Z12,'得点テーブル'!$B$14:$I$59,6,0))*1.25</f>
        <v>0</v>
      </c>
      <c r="AB12" s="67"/>
      <c r="AC12" s="21">
        <f>IF(AB12=0,0,VLOOKUP(AB12,'得点テーブル'!$B$14:$I$59,7,0))</f>
        <v>0</v>
      </c>
      <c r="AD12" s="67"/>
      <c r="AE12" s="21">
        <f>IF(AD12=0,0,VLOOKUP(AD12,'得点テーブル'!$B$14:$I$59,7,0))*0.25</f>
        <v>0</v>
      </c>
      <c r="AF12" s="146"/>
      <c r="AG12" s="21">
        <f>IF(AF12=0,0,VLOOKUP(AF12,'得点テーブル'!$B$14:$I$59,7,0))*1.25</f>
        <v>0</v>
      </c>
      <c r="AH12" s="107"/>
      <c r="AI12" s="21">
        <f>IF(AH12=0,0,VLOOKUP(AH12,'得点テーブル'!$B$14:$L$59,11,0))</f>
        <v>0</v>
      </c>
      <c r="AJ12" s="67"/>
      <c r="AK12" s="21">
        <f>IF(AJ12=0,0,VLOOKUP(AJ12,'得点テーブル'!$B$14:$K$59,9,0))</f>
        <v>0</v>
      </c>
      <c r="AL12" s="67" t="s">
        <v>330</v>
      </c>
      <c r="AM12" s="21">
        <f>IF(AL12=0,0,VLOOKUP(AL12,'得点テーブル'!$B$14:$I$59,5,0))</f>
        <v>3</v>
      </c>
      <c r="AN12" s="67">
        <v>16</v>
      </c>
      <c r="AO12" s="21">
        <f>IF(AN12=0,0,VLOOKUP(AN12,'得点テーブル'!$B$14:$I$59,8,0))</f>
        <v>27</v>
      </c>
      <c r="AP12" s="73"/>
      <c r="AQ12" s="173">
        <f>IF(AP12=0,0,VLOOKUP(AP12,'得点テーブル'!$B$14:$K$59,10,0))</f>
        <v>0</v>
      </c>
      <c r="AR12" s="73"/>
      <c r="AS12" s="173">
        <f>IF(AR12=0,0,VLOOKUP(AR12,'得点テーブル'!$B$14:$K$59,10,0))</f>
        <v>0</v>
      </c>
      <c r="AT12" s="73">
        <v>8</v>
      </c>
      <c r="AU12" s="173">
        <f>IF(AT12=0,0,VLOOKUP(AT12,'得点テーブル'!$B$14:$K$59,10,0))*0.25</f>
        <v>18.75</v>
      </c>
      <c r="AV12" s="73"/>
      <c r="AW12" s="173">
        <f>IF(AV12=0,0,VLOOKUP(AV12,'得点テーブル'!$B$14:$K$59,10,0))</f>
        <v>0</v>
      </c>
      <c r="AX12" s="73"/>
      <c r="AY12" s="173">
        <f>IF(AX12=0,0,VLOOKUP(AX12,'得点テーブル'!$B$14:$K$59,10,0))</f>
        <v>0</v>
      </c>
      <c r="AZ12" s="73"/>
      <c r="BA12" s="173">
        <f>IF(AZ12=0,0,VLOOKUP(AZ12,'得点テーブル'!$B$14:$K$59,10,0))</f>
        <v>0</v>
      </c>
    </row>
    <row r="13" spans="2:53" s="2" customFormat="1" ht="13.5">
      <c r="B13" s="129">
        <v>8</v>
      </c>
      <c r="C13" s="23">
        <f t="shared" si="0"/>
        <v>8</v>
      </c>
      <c r="D13" s="27" t="s">
        <v>451</v>
      </c>
      <c r="E13" s="143" t="s">
        <v>66</v>
      </c>
      <c r="F13" s="132" t="s">
        <v>502</v>
      </c>
      <c r="G13" s="20">
        <f t="shared" si="1"/>
        <v>181</v>
      </c>
      <c r="H13" s="73">
        <v>8</v>
      </c>
      <c r="I13" s="21">
        <f>IF(H13=0,0,VLOOKUP(H13,'得点テーブル'!$B$14:$I$59,2,0))</f>
        <v>45</v>
      </c>
      <c r="J13" s="22"/>
      <c r="K13" s="21">
        <f>IF(J13=0,0,VLOOKUP(J13,'得点テーブル'!$B$14:$I$59,2,0))*0.25</f>
        <v>0</v>
      </c>
      <c r="L13" s="22"/>
      <c r="M13" s="21">
        <f>IF(L13=0,0,VLOOKUP(L13,'得点テーブル'!$B$14:$I$59,2,0))*1.25</f>
        <v>0</v>
      </c>
      <c r="N13" s="74">
        <v>7</v>
      </c>
      <c r="O13" s="21">
        <f>IF(N13=0,0,VLOOKUP(N13,'得点テーブル'!$B$14:$I$59,3,0))</f>
        <v>50</v>
      </c>
      <c r="P13" s="67"/>
      <c r="Q13" s="21">
        <f>IF(P13=0,0,VLOOKUP(P13,'得点テーブル'!$B$14:$I$59,4,0))</f>
        <v>0</v>
      </c>
      <c r="R13" s="219"/>
      <c r="S13" s="21">
        <f>IF(R13=0,0,VLOOKUP(R13,'得点テーブル'!$B$14:$I$59,4,0))*1.25</f>
        <v>0</v>
      </c>
      <c r="T13" s="67"/>
      <c r="U13" s="21">
        <f>IF(T13=0,0,VLOOKUP(T13,'得点テーブル'!$B$14:$I$59,5,0))</f>
        <v>0</v>
      </c>
      <c r="V13" s="67" t="s">
        <v>233</v>
      </c>
      <c r="W13" s="21">
        <f>IF(V13=0,0,VLOOKUP(V13,'得点テーブル'!$B$14:$I$59,5,0))</f>
        <v>4</v>
      </c>
      <c r="X13" s="22">
        <v>5</v>
      </c>
      <c r="Y13" s="21">
        <f>IF(X13=0,0,VLOOKUP(X13,'得点テーブル'!$B$14:$I$59,6,0))</f>
        <v>50</v>
      </c>
      <c r="Z13" s="157"/>
      <c r="AA13" s="147">
        <f>IF(Z13=0,0,VLOOKUP(Z13,'得点テーブル'!$B$14:$I$59,6,0))*1.25</f>
        <v>0</v>
      </c>
      <c r="AB13" s="67" t="s">
        <v>441</v>
      </c>
      <c r="AC13" s="21">
        <f>IF(AB13=0,0,VLOOKUP(AB13,'得点テーブル'!$B$14:$I$59,7,0))</f>
        <v>5</v>
      </c>
      <c r="AD13" s="67"/>
      <c r="AE13" s="21">
        <f>IF(AD13=0,0,VLOOKUP(AD13,'得点テーブル'!$B$14:$I$59,7,0))*0.25</f>
        <v>0</v>
      </c>
      <c r="AF13" s="146"/>
      <c r="AG13" s="21">
        <f>IF(AF13=0,0,VLOOKUP(AF13,'得点テーブル'!$B$14:$I$59,7,0))*1.25</f>
        <v>0</v>
      </c>
      <c r="AH13" s="107"/>
      <c r="AI13" s="21">
        <f>IF(AH13=0,0,VLOOKUP(AH13,'得点テーブル'!$B$14:$L$59,11,0))</f>
        <v>0</v>
      </c>
      <c r="AJ13" s="67"/>
      <c r="AK13" s="21">
        <f>IF(AJ13=0,0,VLOOKUP(AJ13,'得点テーブル'!$B$14:$K$59,9,0))</f>
        <v>0</v>
      </c>
      <c r="AL13" s="67"/>
      <c r="AM13" s="21">
        <f>IF(AL13=0,0,VLOOKUP(AL13,'得点テーブル'!$B$14:$I$59,5,0))</f>
        <v>0</v>
      </c>
      <c r="AN13" s="67">
        <v>16</v>
      </c>
      <c r="AO13" s="21">
        <f>IF(AN13=0,0,VLOOKUP(AN13,'得点テーブル'!$B$14:$I$59,8,0))</f>
        <v>27</v>
      </c>
      <c r="AP13" s="73"/>
      <c r="AQ13" s="173">
        <f>IF(AP13=0,0,VLOOKUP(AP13,'得点テーブル'!$B$14:$K$59,10,0))</f>
        <v>0</v>
      </c>
      <c r="AR13" s="73"/>
      <c r="AS13" s="173">
        <f>IF(AR13=0,0,VLOOKUP(AR13,'得点テーブル'!$B$14:$K$59,10,0))</f>
        <v>0</v>
      </c>
      <c r="AT13" s="73"/>
      <c r="AU13" s="173">
        <f>IF(AT13=0,0,VLOOKUP(AT13,'得点テーブル'!$B$14:$K$59,10,0))*0.25</f>
        <v>0</v>
      </c>
      <c r="AV13" s="73"/>
      <c r="AW13" s="173">
        <f>IF(AV13=0,0,VLOOKUP(AV13,'得点テーブル'!$B$14:$K$59,10,0))</f>
        <v>0</v>
      </c>
      <c r="AX13" s="73"/>
      <c r="AY13" s="173">
        <f>IF(AX13=0,0,VLOOKUP(AX13,'得点テーブル'!$B$14:$K$59,10,0))</f>
        <v>0</v>
      </c>
      <c r="AZ13" s="73"/>
      <c r="BA13" s="173">
        <f>IF(AZ13=0,0,VLOOKUP(AZ13,'得点テーブル'!$B$14:$K$59,10,0))</f>
        <v>0</v>
      </c>
    </row>
    <row r="14" spans="2:53" s="2" customFormat="1" ht="13.5">
      <c r="B14" s="129">
        <v>9</v>
      </c>
      <c r="C14" s="23">
        <f t="shared" si="0"/>
        <v>9</v>
      </c>
      <c r="D14" s="27" t="s">
        <v>69</v>
      </c>
      <c r="E14" s="143" t="s">
        <v>219</v>
      </c>
      <c r="F14" s="132" t="s">
        <v>327</v>
      </c>
      <c r="G14" s="20">
        <f t="shared" si="1"/>
        <v>152</v>
      </c>
      <c r="H14" s="73" t="s">
        <v>253</v>
      </c>
      <c r="I14" s="21">
        <f>IF(H14=0,0,VLOOKUP(H14,'得点テーブル'!$B$14:$I$59,2,0))</f>
        <v>3</v>
      </c>
      <c r="J14" s="22"/>
      <c r="K14" s="21">
        <f>IF(J14=0,0,VLOOKUP(J14,'得点テーブル'!$B$14:$I$59,2,0))*0.25</f>
        <v>0</v>
      </c>
      <c r="L14" s="22"/>
      <c r="M14" s="21">
        <f>IF(L14=0,0,VLOOKUP(L14,'得点テーブル'!$B$14:$I$59,2,0))*1.25</f>
        <v>0</v>
      </c>
      <c r="N14" s="74">
        <v>6</v>
      </c>
      <c r="O14" s="21">
        <f>IF(N14=0,0,VLOOKUP(N14,'得点テーブル'!$B$14:$I$59,3,0))</f>
        <v>50</v>
      </c>
      <c r="P14" s="67">
        <v>8</v>
      </c>
      <c r="Q14" s="21">
        <f>IF(P14=0,0,VLOOKUP(P14,'得点テーブル'!$B$14:$I$59,4,0))</f>
        <v>40</v>
      </c>
      <c r="R14" s="219"/>
      <c r="S14" s="21">
        <f>IF(R14=0,0,VLOOKUP(R14,'得点テーブル'!$B$14:$I$59,4,0))*1.25</f>
        <v>0</v>
      </c>
      <c r="T14" s="67"/>
      <c r="U14" s="21">
        <f>IF(T14=0,0,VLOOKUP(T14,'得点テーブル'!$B$14:$I$59,5,0))</f>
        <v>0</v>
      </c>
      <c r="V14" s="67" t="s">
        <v>315</v>
      </c>
      <c r="W14" s="21">
        <f>IF(V14=0,0,VLOOKUP(V14,'得点テーブル'!$B$14:$I$59,5,0))</f>
        <v>2</v>
      </c>
      <c r="X14" s="22"/>
      <c r="Y14" s="21">
        <f>IF(X14=0,0,VLOOKUP(X14,'得点テーブル'!$B$14:$I$59,6,0))</f>
        <v>0</v>
      </c>
      <c r="Z14" s="157"/>
      <c r="AA14" s="147">
        <f>IF(Z14=0,0,VLOOKUP(Z14,'得点テーブル'!$B$14:$I$59,6,0))*1.25</f>
        <v>0</v>
      </c>
      <c r="AB14" s="67"/>
      <c r="AC14" s="21">
        <f>IF(AB14=0,0,VLOOKUP(AB14,'得点テーブル'!$B$14:$I$59,7,0))</f>
        <v>0</v>
      </c>
      <c r="AD14" s="67"/>
      <c r="AE14" s="21">
        <f>IF(AD14=0,0,VLOOKUP(AD14,'得点テーブル'!$B$14:$I$59,7,0))*0.25</f>
        <v>0</v>
      </c>
      <c r="AF14" s="146"/>
      <c r="AG14" s="21">
        <f>IF(AF14=0,0,VLOOKUP(AF14,'得点テーブル'!$B$14:$I$59,7,0))*1.25</f>
        <v>0</v>
      </c>
      <c r="AH14" s="107"/>
      <c r="AI14" s="21">
        <f>IF(AH14=0,0,VLOOKUP(AH14,'得点テーブル'!$B$14:$L$59,11,0))</f>
        <v>0</v>
      </c>
      <c r="AJ14" s="67"/>
      <c r="AK14" s="21">
        <f>IF(AJ14=0,0,VLOOKUP(AJ14,'得点テーブル'!$B$14:$K$59,9,0))</f>
        <v>0</v>
      </c>
      <c r="AL14" s="67" t="s">
        <v>234</v>
      </c>
      <c r="AM14" s="21">
        <f>IF(AL14=0,0,VLOOKUP(AL14,'得点テーブル'!$B$14:$I$59,5,0))</f>
        <v>2</v>
      </c>
      <c r="AN14" s="67">
        <v>7</v>
      </c>
      <c r="AO14" s="21">
        <f>IF(AN14=0,0,VLOOKUP(AN14,'得点テーブル'!$B$14:$I$59,8,0))</f>
        <v>45</v>
      </c>
      <c r="AP14" s="73"/>
      <c r="AQ14" s="173">
        <f>IF(AP14=0,0,VLOOKUP(AP14,'得点テーブル'!$B$14:$K$59,10,0))</f>
        <v>0</v>
      </c>
      <c r="AR14" s="73"/>
      <c r="AS14" s="173">
        <f>IF(AR14=0,0,VLOOKUP(AR14,'得点テーブル'!$B$14:$K$59,10,0))</f>
        <v>0</v>
      </c>
      <c r="AT14" s="73"/>
      <c r="AU14" s="173">
        <f>IF(AT14=0,0,VLOOKUP(AT14,'得点テーブル'!$B$14:$K$59,10,0))*0.25</f>
        <v>0</v>
      </c>
      <c r="AV14" s="73"/>
      <c r="AW14" s="173">
        <f>IF(AV14=0,0,VLOOKUP(AV14,'得点テーブル'!$B$14:$K$59,10,0))</f>
        <v>0</v>
      </c>
      <c r="AX14" s="73" t="s">
        <v>253</v>
      </c>
      <c r="AY14" s="173">
        <f>IF(AX14=0,0,VLOOKUP(AX14,'得点テーブル'!$B$14:$K$59,10,0))</f>
        <v>10</v>
      </c>
      <c r="AZ14" s="73"/>
      <c r="BA14" s="173">
        <f>IF(AZ14=0,0,VLOOKUP(AZ14,'得点テーブル'!$B$14:$K$59,10,0))</f>
        <v>0</v>
      </c>
    </row>
    <row r="15" spans="2:53" s="2" customFormat="1" ht="13.5">
      <c r="B15" s="129">
        <v>10</v>
      </c>
      <c r="C15" s="23">
        <f t="shared" si="0"/>
        <v>10</v>
      </c>
      <c r="D15" s="167" t="s">
        <v>368</v>
      </c>
      <c r="E15" s="143" t="s">
        <v>520</v>
      </c>
      <c r="F15" s="132" t="s">
        <v>502</v>
      </c>
      <c r="G15" s="20">
        <f t="shared" si="1"/>
        <v>100</v>
      </c>
      <c r="H15" s="73"/>
      <c r="I15" s="21">
        <f>IF(H15=0,0,VLOOKUP(H15,'得点テーブル'!$B$14:$I$59,2,0))</f>
        <v>0</v>
      </c>
      <c r="J15" s="22"/>
      <c r="K15" s="21">
        <f>IF(J15=0,0,VLOOKUP(J15,'得点テーブル'!$B$14:$I$59,2,0))*0.25</f>
        <v>0</v>
      </c>
      <c r="L15" s="22"/>
      <c r="M15" s="21">
        <f>IF(L15=0,0,VLOOKUP(L15,'得点テーブル'!$B$14:$I$59,2,0))*1.25</f>
        <v>0</v>
      </c>
      <c r="N15" s="74"/>
      <c r="O15" s="21">
        <f>IF(N15=0,0,VLOOKUP(N15,'得点テーブル'!$B$14:$I$59,3,0))</f>
        <v>0</v>
      </c>
      <c r="P15" s="67">
        <v>8</v>
      </c>
      <c r="Q15" s="21">
        <f>IF(P15=0,0,VLOOKUP(P15,'得点テーブル'!$B$14:$I$59,4,0))</f>
        <v>40</v>
      </c>
      <c r="R15" s="219"/>
      <c r="S15" s="21">
        <f>IF(R15=0,0,VLOOKUP(R15,'得点テーブル'!$B$14:$I$59,4,0))*1.25</f>
        <v>0</v>
      </c>
      <c r="T15" s="67" t="s">
        <v>232</v>
      </c>
      <c r="U15" s="21">
        <f>IF(T15=0,0,VLOOKUP(T15,'得点テーブル'!$B$14:$I$59,5,0))</f>
        <v>5</v>
      </c>
      <c r="V15" s="67"/>
      <c r="W15" s="21">
        <f>IF(V15=0,0,VLOOKUP(V15,'得点テーブル'!$B$14:$I$59,5,0))</f>
        <v>0</v>
      </c>
      <c r="X15" s="22"/>
      <c r="Y15" s="21">
        <f>IF(X15=0,0,VLOOKUP(X15,'得点テーブル'!$B$14:$I$59,6,0))</f>
        <v>0</v>
      </c>
      <c r="Z15" s="157"/>
      <c r="AA15" s="147">
        <f>IF(Z15=0,0,VLOOKUP(Z15,'得点テーブル'!$B$14:$I$59,6,0))*1.25</f>
        <v>0</v>
      </c>
      <c r="AB15" s="67"/>
      <c r="AC15" s="21">
        <f>IF(AB15=0,0,VLOOKUP(AB15,'得点テーブル'!$B$14:$I$59,7,0))</f>
        <v>0</v>
      </c>
      <c r="AD15" s="67"/>
      <c r="AE15" s="21">
        <f>IF(AD15=0,0,VLOOKUP(AD15,'得点テーブル'!$B$14:$I$59,7,0))*0.25</f>
        <v>0</v>
      </c>
      <c r="AF15" s="146"/>
      <c r="AG15" s="21">
        <f>IF(AF15=0,0,VLOOKUP(AF15,'得点テーブル'!$B$14:$I$59,7,0))*1.25</f>
        <v>0</v>
      </c>
      <c r="AH15" s="107"/>
      <c r="AI15" s="21">
        <f>IF(AH15=0,0,VLOOKUP(AH15,'得点テーブル'!$B$14:$L$59,11,0))</f>
        <v>0</v>
      </c>
      <c r="AJ15" s="67"/>
      <c r="AK15" s="21">
        <f>IF(AJ15=0,0,VLOOKUP(AJ15,'得点テーブル'!$B$14:$K$59,9,0))</f>
        <v>0</v>
      </c>
      <c r="AL15" s="67"/>
      <c r="AM15" s="21">
        <f>IF(AL15=0,0,VLOOKUP(AL15,'得点テーブル'!$B$14:$I$59,5,0))</f>
        <v>0</v>
      </c>
      <c r="AN15" s="67">
        <v>6</v>
      </c>
      <c r="AO15" s="21">
        <f>IF(AN15=0,0,VLOOKUP(AN15,'得点テーブル'!$B$14:$I$59,8,0))</f>
        <v>45</v>
      </c>
      <c r="AP15" s="73"/>
      <c r="AQ15" s="173">
        <f>IF(AP15=0,0,VLOOKUP(AP15,'得点テーブル'!$B$14:$K$59,10,0))</f>
        <v>0</v>
      </c>
      <c r="AR15" s="73"/>
      <c r="AS15" s="173">
        <f>IF(AR15=0,0,VLOOKUP(AR15,'得点テーブル'!$B$14:$K$59,10,0))</f>
        <v>0</v>
      </c>
      <c r="AT15" s="73"/>
      <c r="AU15" s="173">
        <f>IF(AT15=0,0,VLOOKUP(AT15,'得点テーブル'!$B$14:$K$59,10,0))*0.25</f>
        <v>0</v>
      </c>
      <c r="AV15" s="73"/>
      <c r="AW15" s="173">
        <f>IF(AV15=0,0,VLOOKUP(AV15,'得点テーブル'!$B$14:$K$59,10,0))</f>
        <v>0</v>
      </c>
      <c r="AX15" s="73" t="s">
        <v>253</v>
      </c>
      <c r="AY15" s="173">
        <f>IF(AX15=0,0,VLOOKUP(AX15,'得点テーブル'!$B$14:$K$59,10,0))</f>
        <v>10</v>
      </c>
      <c r="AZ15" s="73"/>
      <c r="BA15" s="173">
        <f>IF(AZ15=0,0,VLOOKUP(AZ15,'得点テーブル'!$B$14:$K$59,10,0))</f>
        <v>0</v>
      </c>
    </row>
    <row r="16" spans="2:53" s="2" customFormat="1" ht="13.5">
      <c r="B16" s="129">
        <v>11</v>
      </c>
      <c r="C16" s="23">
        <f t="shared" si="0"/>
        <v>11</v>
      </c>
      <c r="D16" s="181" t="s">
        <v>67</v>
      </c>
      <c r="E16" s="168" t="s">
        <v>68</v>
      </c>
      <c r="F16" s="132" t="s">
        <v>502</v>
      </c>
      <c r="G16" s="20">
        <f t="shared" si="1"/>
        <v>99.25</v>
      </c>
      <c r="H16" s="73">
        <v>8</v>
      </c>
      <c r="I16" s="21">
        <f>IF(H16=0,0,VLOOKUP(H16,'得点テーブル'!$B$14:$I$59,2,0))</f>
        <v>45</v>
      </c>
      <c r="J16" s="22"/>
      <c r="K16" s="21">
        <f>IF(J16=0,0,VLOOKUP(J16,'得点テーブル'!$B$14:$I$59,2,0))*0.25</f>
        <v>0</v>
      </c>
      <c r="L16" s="22"/>
      <c r="M16" s="21">
        <f>IF(L16=0,0,VLOOKUP(L16,'得点テーブル'!$B$14:$I$59,2,0))*1.25</f>
        <v>0</v>
      </c>
      <c r="N16" s="74">
        <v>6</v>
      </c>
      <c r="O16" s="21">
        <f>IF(N16=0,0,VLOOKUP(N16,'得点テーブル'!$B$14:$I$59,3,0))</f>
        <v>50</v>
      </c>
      <c r="P16" s="67"/>
      <c r="Q16" s="21">
        <f>IF(P16=0,0,VLOOKUP(P16,'得点テーブル'!$B$14:$I$59,4,0))</f>
        <v>0</v>
      </c>
      <c r="R16" s="219"/>
      <c r="S16" s="21">
        <f>IF(R16=0,0,VLOOKUP(R16,'得点テーブル'!$B$14:$I$59,4,0))*1.25</f>
        <v>0</v>
      </c>
      <c r="T16" s="67"/>
      <c r="U16" s="21">
        <f>IF(T16=0,0,VLOOKUP(T16,'得点テーブル'!$B$14:$I$59,5,0))</f>
        <v>0</v>
      </c>
      <c r="V16" s="67"/>
      <c r="W16" s="21">
        <f>IF(V16=0,0,VLOOKUP(V16,'得点テーブル'!$B$14:$I$59,5,0))</f>
        <v>0</v>
      </c>
      <c r="X16" s="22"/>
      <c r="Y16" s="21">
        <f>IF(X16=0,0,VLOOKUP(X16,'得点テーブル'!$B$14:$I$59,6,0))</f>
        <v>0</v>
      </c>
      <c r="Z16" s="157"/>
      <c r="AA16" s="147">
        <f>IF(Z16=0,0,VLOOKUP(Z16,'得点テーブル'!$B$14:$I$59,6,0))*1.25</f>
        <v>0</v>
      </c>
      <c r="AB16" s="67"/>
      <c r="AC16" s="21">
        <f>IF(AB16=0,0,VLOOKUP(AB16,'得点テーブル'!$B$14:$I$59,7,0))</f>
        <v>0</v>
      </c>
      <c r="AD16" s="67" t="s">
        <v>253</v>
      </c>
      <c r="AE16" s="21">
        <f>IF(AD16=0,0,VLOOKUP(AD16,'得点テーブル'!$B$14:$I$59,7,0))*0.25</f>
        <v>1.25</v>
      </c>
      <c r="AF16" s="146"/>
      <c r="AG16" s="21">
        <f>IF(AF16=0,0,VLOOKUP(AF16,'得点テーブル'!$B$14:$I$59,7,0))*1.25</f>
        <v>0</v>
      </c>
      <c r="AH16" s="107"/>
      <c r="AI16" s="21">
        <f>IF(AH16=0,0,VLOOKUP(AH16,'得点テーブル'!$B$14:$L$59,11,0))</f>
        <v>0</v>
      </c>
      <c r="AJ16" s="67"/>
      <c r="AK16" s="21">
        <f>IF(AJ16=0,0,VLOOKUP(AJ16,'得点テーブル'!$B$14:$K$59,9,0))</f>
        <v>0</v>
      </c>
      <c r="AL16" s="67"/>
      <c r="AM16" s="21">
        <f>IF(AL16=0,0,VLOOKUP(AL16,'得点テーブル'!$B$14:$I$59,5,0))</f>
        <v>0</v>
      </c>
      <c r="AN16" s="67" t="s">
        <v>253</v>
      </c>
      <c r="AO16" s="21">
        <f>IF(AN16=0,0,VLOOKUP(AN16,'得点テーブル'!$B$14:$I$59,8,0))</f>
        <v>3</v>
      </c>
      <c r="AP16" s="73"/>
      <c r="AQ16" s="173">
        <f>IF(AP16=0,0,VLOOKUP(AP16,'得点テーブル'!$B$14:$K$59,10,0))</f>
        <v>0</v>
      </c>
      <c r="AR16" s="73"/>
      <c r="AS16" s="173">
        <f>IF(AR16=0,0,VLOOKUP(AR16,'得点テーブル'!$B$14:$K$59,10,0))</f>
        <v>0</v>
      </c>
      <c r="AT16" s="73"/>
      <c r="AU16" s="173">
        <f>IF(AT16=0,0,VLOOKUP(AT16,'得点テーブル'!$B$14:$K$59,10,0))*0.25</f>
        <v>0</v>
      </c>
      <c r="AV16" s="73"/>
      <c r="AW16" s="173">
        <f>IF(AV16=0,0,VLOOKUP(AV16,'得点テーブル'!$B$14:$K$59,10,0))</f>
        <v>0</v>
      </c>
      <c r="AX16" s="73"/>
      <c r="AY16" s="173">
        <f>IF(AX16=0,0,VLOOKUP(AX16,'得点テーブル'!$B$14:$K$59,10,0))</f>
        <v>0</v>
      </c>
      <c r="AZ16" s="73"/>
      <c r="BA16" s="173">
        <f>IF(AZ16=0,0,VLOOKUP(AZ16,'得点テーブル'!$B$14:$K$59,10,0))</f>
        <v>0</v>
      </c>
    </row>
    <row r="17" spans="2:53" s="2" customFormat="1" ht="13.5">
      <c r="B17" s="129">
        <v>12</v>
      </c>
      <c r="C17" s="23">
        <f t="shared" si="0"/>
        <v>12</v>
      </c>
      <c r="D17" s="151" t="s">
        <v>70</v>
      </c>
      <c r="E17" s="143" t="s">
        <v>520</v>
      </c>
      <c r="F17" s="132" t="s">
        <v>327</v>
      </c>
      <c r="G17" s="20">
        <f t="shared" si="1"/>
        <v>64.5</v>
      </c>
      <c r="H17" s="73"/>
      <c r="I17" s="21">
        <f>IF(H17=0,0,VLOOKUP(H17,'得点テーブル'!$B$14:$I$59,2,0))</f>
        <v>0</v>
      </c>
      <c r="J17" s="22"/>
      <c r="K17" s="21">
        <f>IF(J17=0,0,VLOOKUP(J17,'得点テーブル'!$B$14:$I$59,2,0))*0.25</f>
        <v>0</v>
      </c>
      <c r="L17" s="22"/>
      <c r="M17" s="21">
        <f>IF(L17=0,0,VLOOKUP(L17,'得点テーブル'!$B$14:$I$59,2,0))*1.25</f>
        <v>0</v>
      </c>
      <c r="N17" s="74"/>
      <c r="O17" s="21">
        <f>IF(N17=0,0,VLOOKUP(N17,'得点テーブル'!$B$14:$I$59,3,0))</f>
        <v>0</v>
      </c>
      <c r="P17" s="67"/>
      <c r="Q17" s="21">
        <f>IF(P17=0,0,VLOOKUP(P17,'得点テーブル'!$B$14:$I$59,4,0))</f>
        <v>0</v>
      </c>
      <c r="R17" s="219"/>
      <c r="S17" s="21">
        <f>IF(R17=0,0,VLOOKUP(R17,'得点テーブル'!$B$14:$I$59,4,0))*1.25</f>
        <v>0</v>
      </c>
      <c r="T17" s="67" t="s">
        <v>233</v>
      </c>
      <c r="U17" s="21">
        <f>IF(T17=0,0,VLOOKUP(T17,'得点テーブル'!$B$14:$I$59,5,0))</f>
        <v>4</v>
      </c>
      <c r="V17" s="67"/>
      <c r="W17" s="21">
        <f>IF(V17=0,0,VLOOKUP(V17,'得点テーブル'!$B$14:$I$59,5,0))</f>
        <v>0</v>
      </c>
      <c r="X17" s="22">
        <v>8</v>
      </c>
      <c r="Y17" s="21">
        <f>IF(X17=0,0,VLOOKUP(X17,'得点テーブル'!$B$14:$I$59,6,0))</f>
        <v>50</v>
      </c>
      <c r="Z17" s="157"/>
      <c r="AA17" s="147">
        <f>IF(Z17=0,0,VLOOKUP(Z17,'得点テーブル'!$B$14:$I$59,6,0))*1.25</f>
        <v>0</v>
      </c>
      <c r="AB17" s="67"/>
      <c r="AC17" s="21">
        <f>IF(AB17=0,0,VLOOKUP(AB17,'得点テーブル'!$B$14:$I$59,7,0))</f>
        <v>0</v>
      </c>
      <c r="AD17" s="67">
        <v>16</v>
      </c>
      <c r="AE17" s="21">
        <f>IF(AD17=0,0,VLOOKUP(AD17,'得点テーブル'!$B$14:$I$59,7,0))*0.25</f>
        <v>7.5</v>
      </c>
      <c r="AF17" s="146"/>
      <c r="AG17" s="21">
        <f>IF(AF17=0,0,VLOOKUP(AF17,'得点テーブル'!$B$14:$I$59,7,0))*1.25</f>
        <v>0</v>
      </c>
      <c r="AH17" s="107"/>
      <c r="AI17" s="21">
        <f>IF(AH17=0,0,VLOOKUP(AH17,'得点テーブル'!$B$14:$L$59,11,0))</f>
        <v>0</v>
      </c>
      <c r="AJ17" s="67"/>
      <c r="AK17" s="21">
        <f>IF(AJ17=0,0,VLOOKUP(AJ17,'得点テーブル'!$B$14:$K$59,9,0))</f>
        <v>0</v>
      </c>
      <c r="AL17" s="67"/>
      <c r="AM17" s="21">
        <f>IF(AL17=0,0,VLOOKUP(AL17,'得点テーブル'!$B$14:$I$59,5,0))</f>
        <v>0</v>
      </c>
      <c r="AN17" s="67" t="s">
        <v>253</v>
      </c>
      <c r="AO17" s="21">
        <f>IF(AN17=0,0,VLOOKUP(AN17,'得点テーブル'!$B$14:$I$59,8,0))</f>
        <v>3</v>
      </c>
      <c r="AP17" s="73"/>
      <c r="AQ17" s="173">
        <f>IF(AP17=0,0,VLOOKUP(AP17,'得点テーブル'!$B$14:$K$59,10,0))</f>
        <v>0</v>
      </c>
      <c r="AR17" s="73"/>
      <c r="AS17" s="173">
        <f>IF(AR17=0,0,VLOOKUP(AR17,'得点テーブル'!$B$14:$K$59,10,0))</f>
        <v>0</v>
      </c>
      <c r="AT17" s="73"/>
      <c r="AU17" s="173">
        <f>IF(AT17=0,0,VLOOKUP(AT17,'得点テーブル'!$B$14:$K$59,10,0))*0.25</f>
        <v>0</v>
      </c>
      <c r="AV17" s="73"/>
      <c r="AW17" s="173">
        <f>IF(AV17=0,0,VLOOKUP(AV17,'得点テーブル'!$B$14:$K$59,10,0))</f>
        <v>0</v>
      </c>
      <c r="AX17" s="73"/>
      <c r="AY17" s="173">
        <f>IF(AX17=0,0,VLOOKUP(AX17,'得点テーブル'!$B$14:$K$59,10,0))</f>
        <v>0</v>
      </c>
      <c r="AZ17" s="73"/>
      <c r="BA17" s="173">
        <f>IF(AZ17=0,0,VLOOKUP(AZ17,'得点テーブル'!$B$14:$K$59,10,0))</f>
        <v>0</v>
      </c>
    </row>
    <row r="18" spans="2:53" s="2" customFormat="1" ht="13.5">
      <c r="B18" s="129">
        <v>13</v>
      </c>
      <c r="C18" s="23">
        <f t="shared" si="0"/>
        <v>13</v>
      </c>
      <c r="D18" s="79" t="s">
        <v>71</v>
      </c>
      <c r="E18" s="143" t="s">
        <v>520</v>
      </c>
      <c r="F18" s="132" t="s">
        <v>327</v>
      </c>
      <c r="G18" s="20">
        <f t="shared" si="1"/>
        <v>55</v>
      </c>
      <c r="H18" s="73"/>
      <c r="I18" s="21">
        <f>IF(H18=0,0,VLOOKUP(H18,'得点テーブル'!$B$14:$I$59,2,0))</f>
        <v>0</v>
      </c>
      <c r="J18" s="22"/>
      <c r="K18" s="21">
        <f>IF(J18=0,0,VLOOKUP(J18,'得点テーブル'!$B$14:$I$59,2,0))*0.25</f>
        <v>0</v>
      </c>
      <c r="L18" s="22"/>
      <c r="M18" s="21">
        <f>IF(L18=0,0,VLOOKUP(L18,'得点テーブル'!$B$14:$I$59,2,0))*1.25</f>
        <v>0</v>
      </c>
      <c r="N18" s="74"/>
      <c r="O18" s="21">
        <f>IF(N18=0,0,VLOOKUP(N18,'得点テーブル'!$B$14:$I$59,3,0))</f>
        <v>0</v>
      </c>
      <c r="P18" s="67">
        <v>16</v>
      </c>
      <c r="Q18" s="21">
        <f>IF(P18=0,0,VLOOKUP(P18,'得点テーブル'!$B$14:$I$59,4,0))</f>
        <v>24</v>
      </c>
      <c r="R18" s="219"/>
      <c r="S18" s="21">
        <f>IF(R18=0,0,VLOOKUP(R18,'得点テーブル'!$B$14:$I$59,4,0))*1.25</f>
        <v>0</v>
      </c>
      <c r="T18" s="67"/>
      <c r="U18" s="21">
        <f>IF(T18=0,0,VLOOKUP(T18,'得点テーブル'!$B$14:$I$59,5,0))</f>
        <v>0</v>
      </c>
      <c r="V18" s="67" t="s">
        <v>329</v>
      </c>
      <c r="W18" s="21">
        <f>IF(V18=0,0,VLOOKUP(V18,'得点テーブル'!$B$14:$I$59,5,0))</f>
        <v>4</v>
      </c>
      <c r="X18" s="22"/>
      <c r="Y18" s="21">
        <f>IF(X18=0,0,VLOOKUP(X18,'得点テーブル'!$B$14:$I$59,6,0))</f>
        <v>0</v>
      </c>
      <c r="Z18" s="157"/>
      <c r="AA18" s="147">
        <f>IF(Z18=0,0,VLOOKUP(Z18,'得点テーブル'!$B$14:$I$59,6,0))*1.25</f>
        <v>0</v>
      </c>
      <c r="AB18" s="67"/>
      <c r="AC18" s="21">
        <f>IF(AB18=0,0,VLOOKUP(AB18,'得点テーブル'!$B$14:$I$59,7,0))</f>
        <v>0</v>
      </c>
      <c r="AD18" s="67"/>
      <c r="AE18" s="21">
        <f>IF(AD18=0,0,VLOOKUP(AD18,'得点テーブル'!$B$14:$I$59,7,0))*0.25</f>
        <v>0</v>
      </c>
      <c r="AF18" s="146"/>
      <c r="AG18" s="21">
        <f>IF(AF18=0,0,VLOOKUP(AF18,'得点テーブル'!$B$14:$I$59,7,0))*1.25</f>
        <v>0</v>
      </c>
      <c r="AH18" s="107"/>
      <c r="AI18" s="21">
        <f>IF(AH18=0,0,VLOOKUP(AH18,'得点テーブル'!$B$14:$L$59,11,0))</f>
        <v>0</v>
      </c>
      <c r="AJ18" s="67"/>
      <c r="AK18" s="21">
        <f>IF(AJ18=0,0,VLOOKUP(AJ18,'得点テーブル'!$B$14:$K$59,9,0))</f>
        <v>0</v>
      </c>
      <c r="AL18" s="67"/>
      <c r="AM18" s="21">
        <f>IF(AL18=0,0,VLOOKUP(AL18,'得点テーブル'!$B$14:$I$59,5,0))</f>
        <v>0</v>
      </c>
      <c r="AN18" s="67">
        <v>16</v>
      </c>
      <c r="AO18" s="21">
        <f>IF(AN18=0,0,VLOOKUP(AN18,'得点テーブル'!$B$14:$I$59,8,0))</f>
        <v>27</v>
      </c>
      <c r="AP18" s="73"/>
      <c r="AQ18" s="173">
        <f>IF(AP18=0,0,VLOOKUP(AP18,'得点テーブル'!$B$14:$K$59,10,0))</f>
        <v>0</v>
      </c>
      <c r="AR18" s="73"/>
      <c r="AS18" s="173">
        <f>IF(AR18=0,0,VLOOKUP(AR18,'得点テーブル'!$B$14:$K$59,10,0))</f>
        <v>0</v>
      </c>
      <c r="AT18" s="73"/>
      <c r="AU18" s="173">
        <f>IF(AT18=0,0,VLOOKUP(AT18,'得点テーブル'!$B$14:$K$59,10,0))*0.25</f>
        <v>0</v>
      </c>
      <c r="AV18" s="73"/>
      <c r="AW18" s="173">
        <f>IF(AV18=0,0,VLOOKUP(AV18,'得点テーブル'!$B$14:$K$59,10,0))</f>
        <v>0</v>
      </c>
      <c r="AX18" s="73"/>
      <c r="AY18" s="173">
        <f>IF(AX18=0,0,VLOOKUP(AX18,'得点テーブル'!$B$14:$K$59,10,0))</f>
        <v>0</v>
      </c>
      <c r="AZ18" s="73"/>
      <c r="BA18" s="173">
        <f>IF(AZ18=0,0,VLOOKUP(AZ18,'得点テーブル'!$B$14:$K$59,10,0))</f>
        <v>0</v>
      </c>
    </row>
    <row r="19" spans="2:53" s="2" customFormat="1" ht="13.5">
      <c r="B19" s="129">
        <v>14</v>
      </c>
      <c r="C19" s="23">
        <f t="shared" si="0"/>
        <v>14</v>
      </c>
      <c r="D19" s="27" t="s">
        <v>452</v>
      </c>
      <c r="E19" s="143" t="s">
        <v>450</v>
      </c>
      <c r="F19" s="132" t="s">
        <v>327</v>
      </c>
      <c r="G19" s="20">
        <f t="shared" si="1"/>
        <v>33</v>
      </c>
      <c r="H19" s="73"/>
      <c r="I19" s="21">
        <f>IF(H19=0,0,VLOOKUP(H19,'得点テーブル'!$B$14:$I$59,2,0))</f>
        <v>0</v>
      </c>
      <c r="J19" s="22"/>
      <c r="K19" s="21">
        <f>IF(J19=0,0,VLOOKUP(J19,'得点テーブル'!$B$14:$I$59,2,0))*0.25</f>
        <v>0</v>
      </c>
      <c r="L19" s="22"/>
      <c r="M19" s="21">
        <f>IF(L19=0,0,VLOOKUP(L19,'得点テーブル'!$B$14:$I$59,2,0))*1.25</f>
        <v>0</v>
      </c>
      <c r="N19" s="74"/>
      <c r="O19" s="21">
        <f>IF(N19=0,0,VLOOKUP(N19,'得点テーブル'!$B$14:$I$59,3,0))</f>
        <v>0</v>
      </c>
      <c r="P19" s="67">
        <v>16</v>
      </c>
      <c r="Q19" s="21">
        <f>IF(P19=0,0,VLOOKUP(P19,'得点テーブル'!$B$14:$I$59,4,0))</f>
        <v>24</v>
      </c>
      <c r="R19" s="219"/>
      <c r="S19" s="21">
        <f>IF(R19=0,0,VLOOKUP(R19,'得点テーブル'!$B$14:$I$59,4,0))*1.25</f>
        <v>0</v>
      </c>
      <c r="T19" s="67"/>
      <c r="U19" s="21">
        <f>IF(T19=0,0,VLOOKUP(T19,'得点テーブル'!$B$14:$I$59,5,0))</f>
        <v>0</v>
      </c>
      <c r="V19" s="67" t="s">
        <v>521</v>
      </c>
      <c r="W19" s="21">
        <f>IF(V19=0,0,VLOOKUP(V19,'得点テーブル'!$B$14:$I$59,5,0))</f>
        <v>2</v>
      </c>
      <c r="X19" s="22"/>
      <c r="Y19" s="21">
        <f>IF(X19=0,0,VLOOKUP(X19,'得点テーブル'!$B$14:$I$59,6,0))</f>
        <v>0</v>
      </c>
      <c r="Z19" s="157"/>
      <c r="AA19" s="147">
        <f>IF(Z19=0,0,VLOOKUP(Z19,'得点テーブル'!$B$14:$I$59,6,0))*1.25</f>
        <v>0</v>
      </c>
      <c r="AB19" s="67" t="s">
        <v>253</v>
      </c>
      <c r="AC19" s="21">
        <f>IF(AB19=0,0,VLOOKUP(AB19,'得点テーブル'!$B$14:$I$59,7,0))</f>
        <v>5</v>
      </c>
      <c r="AD19" s="67"/>
      <c r="AE19" s="21">
        <f>IF(AD19=0,0,VLOOKUP(AD19,'得点テーブル'!$B$14:$I$59,7,0))*0.25</f>
        <v>0</v>
      </c>
      <c r="AF19" s="146"/>
      <c r="AG19" s="21">
        <f>IF(AF19=0,0,VLOOKUP(AF19,'得点テーブル'!$B$14:$I$59,7,0))*1.25</f>
        <v>0</v>
      </c>
      <c r="AH19" s="107"/>
      <c r="AI19" s="21">
        <f>IF(AH19=0,0,VLOOKUP(AH19,'得点テーブル'!$B$14:$L$59,11,0))</f>
        <v>0</v>
      </c>
      <c r="AJ19" s="67"/>
      <c r="AK19" s="21">
        <f>IF(AJ19=0,0,VLOOKUP(AJ19,'得点テーブル'!$B$14:$K$59,9,0))</f>
        <v>0</v>
      </c>
      <c r="AL19" s="67" t="s">
        <v>234</v>
      </c>
      <c r="AM19" s="21">
        <f>IF(AL19=0,0,VLOOKUP(AL19,'得点テーブル'!$B$14:$I$59,5,0))</f>
        <v>2</v>
      </c>
      <c r="AN19" s="67"/>
      <c r="AO19" s="21">
        <f>IF(AN19=0,0,VLOOKUP(AN19,'得点テーブル'!$B$14:$I$59,8,0))</f>
        <v>0</v>
      </c>
      <c r="AP19" s="73"/>
      <c r="AQ19" s="173">
        <f>IF(AP19=0,0,VLOOKUP(AP19,'得点テーブル'!$B$14:$K$59,10,0))</f>
        <v>0</v>
      </c>
      <c r="AR19" s="73"/>
      <c r="AS19" s="173">
        <f>IF(AR19=0,0,VLOOKUP(AR19,'得点テーブル'!$B$14:$K$59,10,0))</f>
        <v>0</v>
      </c>
      <c r="AT19" s="73"/>
      <c r="AU19" s="173">
        <f>IF(AT19=0,0,VLOOKUP(AT19,'得点テーブル'!$B$14:$K$59,10,0))*0.25</f>
        <v>0</v>
      </c>
      <c r="AV19" s="73"/>
      <c r="AW19" s="173">
        <f>IF(AV19=0,0,VLOOKUP(AV19,'得点テーブル'!$B$14:$K$59,10,0))</f>
        <v>0</v>
      </c>
      <c r="AX19" s="73"/>
      <c r="AY19" s="173">
        <f>IF(AX19=0,0,VLOOKUP(AX19,'得点テーブル'!$B$14:$K$59,10,0))</f>
        <v>0</v>
      </c>
      <c r="AZ19" s="73"/>
      <c r="BA19" s="173">
        <f>IF(AZ19=0,0,VLOOKUP(AZ19,'得点テーブル'!$B$14:$K$59,10,0))</f>
        <v>0</v>
      </c>
    </row>
    <row r="20" spans="2:53" ht="13.5">
      <c r="B20" s="129">
        <v>15</v>
      </c>
      <c r="C20" s="23">
        <f t="shared" si="0"/>
        <v>15</v>
      </c>
      <c r="D20" s="167" t="s">
        <v>238</v>
      </c>
      <c r="E20" s="184" t="s">
        <v>518</v>
      </c>
      <c r="F20" s="132" t="s">
        <v>502</v>
      </c>
      <c r="G20" s="20">
        <f t="shared" si="1"/>
        <v>29</v>
      </c>
      <c r="H20" s="73"/>
      <c r="I20" s="21">
        <f>IF(H20=0,0,VLOOKUP(H20,'得点テーブル'!$B$14:$I$59,2,0))</f>
        <v>0</v>
      </c>
      <c r="J20" s="22"/>
      <c r="K20" s="21">
        <f>IF(J20=0,0,VLOOKUP(J20,'得点テーブル'!$B$14:$I$59,2,0))*0.25</f>
        <v>0</v>
      </c>
      <c r="L20" s="22"/>
      <c r="M20" s="21">
        <f>IF(L20=0,0,VLOOKUP(L20,'得点テーブル'!$B$14:$I$59,2,0))*1.25</f>
        <v>0</v>
      </c>
      <c r="N20" s="74"/>
      <c r="O20" s="21">
        <f>IF(N20=0,0,VLOOKUP(N20,'得点テーブル'!$B$14:$I$59,3,0))</f>
        <v>0</v>
      </c>
      <c r="P20" s="67">
        <v>16</v>
      </c>
      <c r="Q20" s="21">
        <f>IF(P20=0,0,VLOOKUP(P20,'得点テーブル'!$B$14:$I$59,4,0))</f>
        <v>24</v>
      </c>
      <c r="R20" s="219"/>
      <c r="S20" s="21">
        <f>IF(R20=0,0,VLOOKUP(R20,'得点テーブル'!$B$14:$I$59,4,0))*1.25</f>
        <v>0</v>
      </c>
      <c r="T20" s="67"/>
      <c r="U20" s="21">
        <f>IF(T20=0,0,VLOOKUP(T20,'得点テーブル'!$B$14:$I$59,5,0))</f>
        <v>0</v>
      </c>
      <c r="V20" s="67" t="s">
        <v>345</v>
      </c>
      <c r="W20" s="21">
        <f>IF(V20=0,0,VLOOKUP(V20,'得点テーブル'!$B$14:$I$59,5,0))</f>
        <v>2</v>
      </c>
      <c r="X20" s="22"/>
      <c r="Y20" s="21">
        <f>IF(X20=0,0,VLOOKUP(X20,'得点テーブル'!$B$14:$I$59,6,0))</f>
        <v>0</v>
      </c>
      <c r="Z20" s="157"/>
      <c r="AA20" s="147">
        <f>IF(Z20=0,0,VLOOKUP(Z20,'得点テーブル'!$B$14:$I$59,6,0))*1.25</f>
        <v>0</v>
      </c>
      <c r="AB20" s="67"/>
      <c r="AC20" s="21">
        <f>IF(AB20=0,0,VLOOKUP(AB20,'得点テーブル'!$B$14:$I$59,7,0))</f>
        <v>0</v>
      </c>
      <c r="AD20" s="67"/>
      <c r="AE20" s="21">
        <f>IF(AD20=0,0,VLOOKUP(AD20,'得点テーブル'!$B$14:$I$59,7,0))*0.25</f>
        <v>0</v>
      </c>
      <c r="AF20" s="146"/>
      <c r="AG20" s="21">
        <f>IF(AF20=0,0,VLOOKUP(AF20,'得点テーブル'!$B$14:$I$59,7,0))*1.25</f>
        <v>0</v>
      </c>
      <c r="AH20" s="107"/>
      <c r="AI20" s="21">
        <f>IF(AH20=0,0,VLOOKUP(AH20,'得点テーブル'!$B$14:$L$59,11,0))</f>
        <v>0</v>
      </c>
      <c r="AJ20" s="67"/>
      <c r="AK20" s="21">
        <f>IF(AJ20=0,0,VLOOKUP(AJ20,'得点テーブル'!$B$14:$K$59,9,0))</f>
        <v>0</v>
      </c>
      <c r="AL20" s="67"/>
      <c r="AM20" s="21">
        <f>IF(AL20=0,0,VLOOKUP(AL20,'得点テーブル'!$B$14:$I$59,5,0))</f>
        <v>0</v>
      </c>
      <c r="AN20" s="67" t="s">
        <v>253</v>
      </c>
      <c r="AO20" s="21">
        <f>IF(AN20=0,0,VLOOKUP(AN20,'得点テーブル'!$B$14:$I$59,8,0))</f>
        <v>3</v>
      </c>
      <c r="AP20" s="73"/>
      <c r="AQ20" s="173">
        <f>IF(AP20=0,0,VLOOKUP(AP20,'得点テーブル'!$B$14:$K$59,10,0))</f>
        <v>0</v>
      </c>
      <c r="AR20" s="73"/>
      <c r="AS20" s="173">
        <f>IF(AR20=0,0,VLOOKUP(AR20,'得点テーブル'!$B$14:$K$59,10,0))</f>
        <v>0</v>
      </c>
      <c r="AT20" s="73"/>
      <c r="AU20" s="173">
        <f>IF(AT20=0,0,VLOOKUP(AT20,'得点テーブル'!$B$14:$K$59,10,0))*0.25</f>
        <v>0</v>
      </c>
      <c r="AV20" s="73"/>
      <c r="AW20" s="173">
        <f>IF(AV20=0,0,VLOOKUP(AV20,'得点テーブル'!$B$14:$K$59,10,0))</f>
        <v>0</v>
      </c>
      <c r="AX20" s="73"/>
      <c r="AY20" s="173">
        <f>IF(AX20=0,0,VLOOKUP(AX20,'得点テーブル'!$B$14:$K$59,10,0))</f>
        <v>0</v>
      </c>
      <c r="AZ20" s="73"/>
      <c r="BA20" s="173">
        <f>IF(AZ20=0,0,VLOOKUP(AZ20,'得点テーブル'!$B$14:$K$59,10,0))</f>
        <v>0</v>
      </c>
    </row>
    <row r="21" spans="2:53" ht="13.5">
      <c r="B21" s="129">
        <v>16</v>
      </c>
      <c r="C21" s="23">
        <f t="shared" si="0"/>
        <v>16</v>
      </c>
      <c r="D21" s="194" t="s">
        <v>652</v>
      </c>
      <c r="E21" s="95" t="s">
        <v>450</v>
      </c>
      <c r="F21" s="132" t="s">
        <v>502</v>
      </c>
      <c r="G21" s="20">
        <f t="shared" si="1"/>
        <v>27</v>
      </c>
      <c r="H21" s="73" t="s">
        <v>253</v>
      </c>
      <c r="I21" s="21">
        <f>IF(H21=0,0,VLOOKUP(H21,'得点テーブル'!$B$14:$I$59,2,0))</f>
        <v>3</v>
      </c>
      <c r="J21" s="22"/>
      <c r="K21" s="21">
        <f>IF(J21=0,0,VLOOKUP(J21,'得点テーブル'!$B$14:$I$59,2,0))*0.25</f>
        <v>0</v>
      </c>
      <c r="L21" s="22"/>
      <c r="M21" s="21">
        <f>IF(L21=0,0,VLOOKUP(L21,'得点テーブル'!$B$14:$I$59,2,0))*1.25</f>
        <v>0</v>
      </c>
      <c r="N21" s="74"/>
      <c r="O21" s="21">
        <f>IF(N21=0,0,VLOOKUP(N21,'得点テーブル'!$B$14:$I$59,3,0))</f>
        <v>0</v>
      </c>
      <c r="P21" s="67">
        <v>16</v>
      </c>
      <c r="Q21" s="21">
        <f>IF(P21=0,0,VLOOKUP(P21,'得点テーブル'!$B$14:$I$59,4,0))</f>
        <v>24</v>
      </c>
      <c r="R21" s="219"/>
      <c r="S21" s="21">
        <f>IF(R21=0,0,VLOOKUP(R21,'得点テーブル'!$B$14:$I$59,4,0))*1.25</f>
        <v>0</v>
      </c>
      <c r="T21" s="67"/>
      <c r="U21" s="21">
        <f>IF(T21=0,0,VLOOKUP(T21,'得点テーブル'!$B$14:$I$59,5,0))</f>
        <v>0</v>
      </c>
      <c r="V21" s="67"/>
      <c r="W21" s="21">
        <f>IF(V21=0,0,VLOOKUP(V21,'得点テーブル'!$B$14:$I$59,5,0))</f>
        <v>0</v>
      </c>
      <c r="X21" s="22"/>
      <c r="Y21" s="21">
        <f>IF(X21=0,0,VLOOKUP(X21,'得点テーブル'!$B$14:$I$59,6,0))</f>
        <v>0</v>
      </c>
      <c r="Z21" s="157"/>
      <c r="AA21" s="147">
        <f>IF(Z21=0,0,VLOOKUP(Z21,'得点テーブル'!$B$14:$I$59,6,0))*1.25</f>
        <v>0</v>
      </c>
      <c r="AB21" s="67"/>
      <c r="AC21" s="21">
        <f>IF(AB21=0,0,VLOOKUP(AB21,'得点テーブル'!$B$14:$I$59,7,0))</f>
        <v>0</v>
      </c>
      <c r="AD21" s="67"/>
      <c r="AE21" s="21">
        <f>IF(AD21=0,0,VLOOKUP(AD21,'得点テーブル'!$B$14:$I$59,7,0))*0.25</f>
        <v>0</v>
      </c>
      <c r="AF21" s="146"/>
      <c r="AG21" s="21">
        <f>IF(AF21=0,0,VLOOKUP(AF21,'得点テーブル'!$B$14:$I$59,7,0))*1.25</f>
        <v>0</v>
      </c>
      <c r="AH21" s="107"/>
      <c r="AI21" s="21">
        <f>IF(AH21=0,0,VLOOKUP(AH21,'得点テーブル'!$B$14:$L$59,11,0))</f>
        <v>0</v>
      </c>
      <c r="AJ21" s="67"/>
      <c r="AK21" s="21">
        <f>IF(AJ21=0,0,VLOOKUP(AJ21,'得点テーブル'!$B$14:$K$59,9,0))</f>
        <v>0</v>
      </c>
      <c r="AL21" s="67"/>
      <c r="AM21" s="21">
        <f>IF(AL21=0,0,VLOOKUP(AL21,'得点テーブル'!$B$14:$I$59,5,0))</f>
        <v>0</v>
      </c>
      <c r="AN21" s="67"/>
      <c r="AO21" s="21">
        <f>IF(AN21=0,0,VLOOKUP(AN21,'得点テーブル'!$B$14:$I$59,8,0))</f>
        <v>0</v>
      </c>
      <c r="AP21" s="73"/>
      <c r="AQ21" s="173">
        <f>IF(AP21=0,0,VLOOKUP(AP21,'得点テーブル'!$B$14:$K$59,10,0))</f>
        <v>0</v>
      </c>
      <c r="AR21" s="73"/>
      <c r="AS21" s="173">
        <f>IF(AR21=0,0,VLOOKUP(AR21,'得点テーブル'!$B$14:$K$59,10,0))</f>
        <v>0</v>
      </c>
      <c r="AT21" s="73"/>
      <c r="AU21" s="173">
        <f>IF(AT21=0,0,VLOOKUP(AT21,'得点テーブル'!$B$14:$K$59,10,0))*0.25</f>
        <v>0</v>
      </c>
      <c r="AV21" s="73"/>
      <c r="AW21" s="173">
        <f>IF(AV21=0,0,VLOOKUP(AV21,'得点テーブル'!$B$14:$K$59,10,0))</f>
        <v>0</v>
      </c>
      <c r="AX21" s="73"/>
      <c r="AY21" s="173">
        <f>IF(AX21=0,0,VLOOKUP(AX21,'得点テーブル'!$B$14:$K$59,10,0))</f>
        <v>0</v>
      </c>
      <c r="AZ21" s="73"/>
      <c r="BA21" s="173">
        <f>IF(AZ21=0,0,VLOOKUP(AZ21,'得点テーブル'!$B$14:$K$59,10,0))</f>
        <v>0</v>
      </c>
    </row>
    <row r="22" spans="2:53" ht="13.5">
      <c r="B22" s="129">
        <v>17</v>
      </c>
      <c r="C22" s="23">
        <f t="shared" si="0"/>
        <v>17</v>
      </c>
      <c r="D22" s="27" t="s">
        <v>158</v>
      </c>
      <c r="E22" s="188" t="s">
        <v>450</v>
      </c>
      <c r="F22" s="132" t="s">
        <v>327</v>
      </c>
      <c r="G22" s="20">
        <f t="shared" si="1"/>
        <v>12</v>
      </c>
      <c r="H22" s="73"/>
      <c r="I22" s="21">
        <f>IF(H22=0,0,VLOOKUP(H22,'得点テーブル'!$B$14:$I$59,2,0))</f>
        <v>0</v>
      </c>
      <c r="J22" s="22"/>
      <c r="K22" s="21">
        <f>IF(J22=0,0,VLOOKUP(J22,'得点テーブル'!$B$14:$I$59,2,0))*0.25</f>
        <v>0</v>
      </c>
      <c r="L22" s="22"/>
      <c r="M22" s="21">
        <f>IF(L22=0,0,VLOOKUP(L22,'得点テーブル'!$B$14:$I$59,2,0))*1.25</f>
        <v>0</v>
      </c>
      <c r="N22" s="74"/>
      <c r="O22" s="21">
        <f>IF(N22=0,0,VLOOKUP(N22,'得点テーブル'!$B$14:$I$59,3,0))</f>
        <v>0</v>
      </c>
      <c r="P22" s="67" t="s">
        <v>253</v>
      </c>
      <c r="Q22" s="21">
        <f>IF(P22=0,0,VLOOKUP(P22,'得点テーブル'!$B$14:$I$59,4,0))</f>
        <v>2</v>
      </c>
      <c r="R22" s="219"/>
      <c r="S22" s="21">
        <f>IF(R22=0,0,VLOOKUP(R22,'得点テーブル'!$B$14:$I$59,4,0))*1.25</f>
        <v>0</v>
      </c>
      <c r="T22" s="67" t="s">
        <v>151</v>
      </c>
      <c r="U22" s="21">
        <f>IF(T22=0,0,VLOOKUP(T22,'得点テーブル'!$B$14:$I$59,5,0))</f>
        <v>3</v>
      </c>
      <c r="V22" s="67"/>
      <c r="W22" s="21">
        <f>IF(V22=0,0,VLOOKUP(V22,'得点テーブル'!$B$14:$I$59,5,0))</f>
        <v>0</v>
      </c>
      <c r="X22" s="22"/>
      <c r="Y22" s="21">
        <f>IF(X22=0,0,VLOOKUP(X22,'得点テーブル'!$B$14:$I$59,6,0))</f>
        <v>0</v>
      </c>
      <c r="Z22" s="157"/>
      <c r="AA22" s="147">
        <f>IF(Z22=0,0,VLOOKUP(Z22,'得点テーブル'!$B$14:$I$59,6,0))*1.25</f>
        <v>0</v>
      </c>
      <c r="AB22" s="67"/>
      <c r="AC22" s="21">
        <f>IF(AB22=0,0,VLOOKUP(AB22,'得点テーブル'!$B$14:$I$59,7,0))</f>
        <v>0</v>
      </c>
      <c r="AD22" s="67"/>
      <c r="AE22" s="21">
        <f>IF(AD22=0,0,VLOOKUP(AD22,'得点テーブル'!$B$14:$I$59,7,0))*0.25</f>
        <v>0</v>
      </c>
      <c r="AF22" s="146"/>
      <c r="AG22" s="21">
        <f>IF(AF22=0,0,VLOOKUP(AF22,'得点テーブル'!$B$14:$I$59,7,0))*1.25</f>
        <v>0</v>
      </c>
      <c r="AH22" s="107"/>
      <c r="AI22" s="21">
        <f>IF(AH22=0,0,VLOOKUP(AH22,'得点テーブル'!$B$14:$L$59,11,0))</f>
        <v>0</v>
      </c>
      <c r="AJ22" s="67"/>
      <c r="AK22" s="21">
        <f>IF(AJ22=0,0,VLOOKUP(AJ22,'得点テーブル'!$B$14:$K$59,9,0))</f>
        <v>0</v>
      </c>
      <c r="AL22" s="67" t="s">
        <v>329</v>
      </c>
      <c r="AM22" s="21">
        <f>IF(AL22=0,0,VLOOKUP(AL22,'得点テーブル'!$B$14:$I$59,5,0))</f>
        <v>4</v>
      </c>
      <c r="AN22" s="67" t="s">
        <v>253</v>
      </c>
      <c r="AO22" s="21">
        <f>IF(AN22=0,0,VLOOKUP(AN22,'得点テーブル'!$B$14:$I$59,8,0))</f>
        <v>3</v>
      </c>
      <c r="AP22" s="73"/>
      <c r="AQ22" s="173">
        <f>IF(AP22=0,0,VLOOKUP(AP22,'得点テーブル'!$B$14:$K$59,10,0))</f>
        <v>0</v>
      </c>
      <c r="AR22" s="73"/>
      <c r="AS22" s="173">
        <f>IF(AR22=0,0,VLOOKUP(AR22,'得点テーブル'!$B$14:$K$59,10,0))</f>
        <v>0</v>
      </c>
      <c r="AT22" s="73"/>
      <c r="AU22" s="173">
        <f>IF(AT22=0,0,VLOOKUP(AT22,'得点テーブル'!$B$14:$K$59,10,0))*0.25</f>
        <v>0</v>
      </c>
      <c r="AV22" s="73"/>
      <c r="AW22" s="173">
        <f>IF(AV22=0,0,VLOOKUP(AV22,'得点テーブル'!$B$14:$K$59,10,0))</f>
        <v>0</v>
      </c>
      <c r="AX22" s="73"/>
      <c r="AY22" s="173">
        <f>IF(AX22=0,0,VLOOKUP(AX22,'得点テーブル'!$B$14:$K$59,10,0))</f>
        <v>0</v>
      </c>
      <c r="AZ22" s="73"/>
      <c r="BA22" s="173">
        <f>IF(AZ22=0,0,VLOOKUP(AZ22,'得点テーブル'!$B$14:$K$59,10,0))</f>
        <v>0</v>
      </c>
    </row>
    <row r="23" spans="2:53" ht="13.5">
      <c r="B23" s="129">
        <v>18</v>
      </c>
      <c r="C23" s="23">
        <f t="shared" si="0"/>
        <v>18</v>
      </c>
      <c r="D23" s="276" t="s">
        <v>535</v>
      </c>
      <c r="E23" s="277" t="s">
        <v>165</v>
      </c>
      <c r="F23" s="132" t="s">
        <v>447</v>
      </c>
      <c r="G23" s="20">
        <f t="shared" si="1"/>
        <v>7</v>
      </c>
      <c r="H23" s="73"/>
      <c r="I23" s="21">
        <f>IF(H23=0,0,VLOOKUP(H23,'得点テーブル'!$B$14:$I$59,2,0))</f>
        <v>0</v>
      </c>
      <c r="J23" s="22"/>
      <c r="K23" s="21">
        <f>IF(J23=0,0,VLOOKUP(J23,'得点テーブル'!$B$14:$I$59,2,0))*0.25</f>
        <v>0</v>
      </c>
      <c r="L23" s="22"/>
      <c r="M23" s="21">
        <f>IF(L23=0,0,VLOOKUP(L23,'得点テーブル'!$B$14:$I$59,2,0))*1.25</f>
        <v>0</v>
      </c>
      <c r="N23" s="74" t="s">
        <v>253</v>
      </c>
      <c r="O23" s="21">
        <f>IF(N23=0,0,VLOOKUP(N23,'得点テーブル'!$B$14:$I$59,3,0))</f>
        <v>5</v>
      </c>
      <c r="P23" s="67"/>
      <c r="Q23" s="21">
        <f>IF(P23=0,0,VLOOKUP(P23,'得点テーブル'!$B$14:$I$59,4,0))</f>
        <v>0</v>
      </c>
      <c r="R23" s="219"/>
      <c r="S23" s="21">
        <f>IF(R23=0,0,VLOOKUP(R23,'得点テーブル'!$B$14:$I$59,4,0))*1.25</f>
        <v>0</v>
      </c>
      <c r="T23" s="67" t="s">
        <v>234</v>
      </c>
      <c r="U23" s="21">
        <f>IF(T23=0,0,VLOOKUP(T23,'得点テーブル'!$B$14:$I$59,5,0))</f>
        <v>2</v>
      </c>
      <c r="V23" s="67"/>
      <c r="W23" s="21">
        <f>IF(V23=0,0,VLOOKUP(V23,'得点テーブル'!$B$14:$I$59,5,0))</f>
        <v>0</v>
      </c>
      <c r="X23" s="22"/>
      <c r="Y23" s="21">
        <f>IF(X23=0,0,VLOOKUP(X23,'得点テーブル'!$B$14:$I$59,6,0))</f>
        <v>0</v>
      </c>
      <c r="Z23" s="157"/>
      <c r="AA23" s="147">
        <f>IF(Z23=0,0,VLOOKUP(Z23,'得点テーブル'!$B$14:$I$59,6,0))*1.25</f>
        <v>0</v>
      </c>
      <c r="AB23" s="67"/>
      <c r="AC23" s="21">
        <f>IF(AB23=0,0,VLOOKUP(AB23,'得点テーブル'!$B$14:$I$59,7,0))</f>
        <v>0</v>
      </c>
      <c r="AD23" s="67"/>
      <c r="AE23" s="21">
        <f>IF(AD23=0,0,VLOOKUP(AD23,'得点テーブル'!$B$14:$I$59,7,0))*0.25</f>
        <v>0</v>
      </c>
      <c r="AF23" s="146"/>
      <c r="AG23" s="21">
        <f>IF(AF23=0,0,VLOOKUP(AF23,'得点テーブル'!$B$14:$I$59,7,0))*1.25</f>
        <v>0</v>
      </c>
      <c r="AH23" s="107"/>
      <c r="AI23" s="21">
        <f>IF(AH23=0,0,VLOOKUP(AH23,'得点テーブル'!$B$14:$L$59,11,0))</f>
        <v>0</v>
      </c>
      <c r="AJ23" s="67"/>
      <c r="AK23" s="21">
        <f>IF(AJ23=0,0,VLOOKUP(AJ23,'得点テーブル'!$B$14:$K$59,9,0))</f>
        <v>0</v>
      </c>
      <c r="AL23" s="67"/>
      <c r="AM23" s="21">
        <f>IF(AL23=0,0,VLOOKUP(AL23,'得点テーブル'!$B$14:$I$59,5,0))</f>
        <v>0</v>
      </c>
      <c r="AN23" s="67"/>
      <c r="AO23" s="21">
        <f>IF(AN23=0,0,VLOOKUP(AN23,'得点テーブル'!$B$14:$I$59,8,0))</f>
        <v>0</v>
      </c>
      <c r="AP23" s="73"/>
      <c r="AQ23" s="173">
        <f>IF(AP23=0,0,VLOOKUP(AP23,'得点テーブル'!$B$14:$K$59,10,0))</f>
        <v>0</v>
      </c>
      <c r="AR23" s="73"/>
      <c r="AS23" s="173">
        <f>IF(AR23=0,0,VLOOKUP(AR23,'得点テーブル'!$B$14:$K$59,10,0))</f>
        <v>0</v>
      </c>
      <c r="AT23" s="73"/>
      <c r="AU23" s="173">
        <f>IF(AT23=0,0,VLOOKUP(AT23,'得点テーブル'!$B$14:$K$59,10,0))*0.25</f>
        <v>0</v>
      </c>
      <c r="AV23" s="73"/>
      <c r="AW23" s="173">
        <f>IF(AV23=0,0,VLOOKUP(AV23,'得点テーブル'!$B$14:$K$59,10,0))</f>
        <v>0</v>
      </c>
      <c r="AX23" s="73"/>
      <c r="AY23" s="173">
        <f>IF(AX23=0,0,VLOOKUP(AX23,'得点テーブル'!$B$14:$K$59,10,0))</f>
        <v>0</v>
      </c>
      <c r="AZ23" s="73"/>
      <c r="BA23" s="173">
        <f>IF(AZ23=0,0,VLOOKUP(AZ23,'得点テーブル'!$B$14:$K$59,10,0))</f>
        <v>0</v>
      </c>
    </row>
    <row r="24" spans="2:53" ht="13.5">
      <c r="B24" s="129">
        <v>19</v>
      </c>
      <c r="C24" s="23">
        <f t="shared" si="0"/>
        <v>19</v>
      </c>
      <c r="D24" s="79" t="s">
        <v>318</v>
      </c>
      <c r="E24" s="143" t="s">
        <v>219</v>
      </c>
      <c r="F24" s="132" t="s">
        <v>328</v>
      </c>
      <c r="G24" s="20">
        <f t="shared" si="1"/>
        <v>6.25</v>
      </c>
      <c r="H24" s="73"/>
      <c r="I24" s="21">
        <f>IF(H24=0,0,VLOOKUP(H24,'得点テーブル'!$B$14:$I$59,2,0))</f>
        <v>0</v>
      </c>
      <c r="J24" s="22"/>
      <c r="K24" s="21">
        <f>IF(J24=0,0,VLOOKUP(J24,'得点テーブル'!$B$14:$I$59,2,0))*0.25</f>
        <v>0</v>
      </c>
      <c r="L24" s="22"/>
      <c r="M24" s="21">
        <f>IF(L24=0,0,VLOOKUP(L24,'得点テーブル'!$B$14:$I$59,2,0))*1.25</f>
        <v>0</v>
      </c>
      <c r="N24" s="74"/>
      <c r="O24" s="21">
        <f>IF(N24=0,0,VLOOKUP(N24,'得点テーブル'!$B$14:$I$59,3,0))</f>
        <v>0</v>
      </c>
      <c r="P24" s="67"/>
      <c r="Q24" s="21">
        <f>IF(P24=0,0,VLOOKUP(P24,'得点テーブル'!$B$14:$I$59,4,0))</f>
        <v>0</v>
      </c>
      <c r="R24" s="219"/>
      <c r="S24" s="21">
        <f>IF(R24=0,0,VLOOKUP(R24,'得点テーブル'!$B$14:$I$59,4,0))*1.25</f>
        <v>0</v>
      </c>
      <c r="T24" s="67" t="s">
        <v>345</v>
      </c>
      <c r="U24" s="21">
        <f>IF(T24=0,0,VLOOKUP(T24,'得点テーブル'!$B$14:$I$59,5,0))</f>
        <v>2</v>
      </c>
      <c r="V24" s="67" t="s">
        <v>330</v>
      </c>
      <c r="W24" s="21">
        <f>IF(V24=0,0,VLOOKUP(V24,'得点テーブル'!$B$14:$I$59,5,0))</f>
        <v>3</v>
      </c>
      <c r="X24" s="22"/>
      <c r="Y24" s="21">
        <f>IF(X24=0,0,VLOOKUP(X24,'得点テーブル'!$B$14:$I$59,6,0))</f>
        <v>0</v>
      </c>
      <c r="Z24" s="157"/>
      <c r="AA24" s="147">
        <f>IF(Z24=0,0,VLOOKUP(Z24,'得点テーブル'!$B$14:$I$59,6,0))*1.25</f>
        <v>0</v>
      </c>
      <c r="AB24" s="67"/>
      <c r="AC24" s="21">
        <f>IF(AB24=0,0,VLOOKUP(AB24,'得点テーブル'!$B$14:$I$59,7,0))</f>
        <v>0</v>
      </c>
      <c r="AD24" s="67" t="s">
        <v>253</v>
      </c>
      <c r="AE24" s="21">
        <f>IF(AD24=0,0,VLOOKUP(AD24,'得点テーブル'!$B$14:$I$59,7,0))*0.25</f>
        <v>1.25</v>
      </c>
      <c r="AF24" s="146"/>
      <c r="AG24" s="21">
        <f>IF(AF24=0,0,VLOOKUP(AF24,'得点テーブル'!$B$14:$I$59,7,0))*1.25</f>
        <v>0</v>
      </c>
      <c r="AH24" s="107"/>
      <c r="AI24" s="21">
        <f>IF(AH24=0,0,VLOOKUP(AH24,'得点テーブル'!$B$14:$L$59,11,0))</f>
        <v>0</v>
      </c>
      <c r="AJ24" s="67"/>
      <c r="AK24" s="21">
        <f>IF(AJ24=0,0,VLOOKUP(AJ24,'得点テーブル'!$B$14:$K$59,9,0))</f>
        <v>0</v>
      </c>
      <c r="AL24" s="67"/>
      <c r="AM24" s="21">
        <f>IF(AL24=0,0,VLOOKUP(AL24,'得点テーブル'!$B$14:$I$59,5,0))</f>
        <v>0</v>
      </c>
      <c r="AN24" s="67"/>
      <c r="AO24" s="21">
        <f>IF(AN24=0,0,VLOOKUP(AN24,'得点テーブル'!$B$14:$I$59,8,0))</f>
        <v>0</v>
      </c>
      <c r="AP24" s="73"/>
      <c r="AQ24" s="173">
        <f>IF(AP24=0,0,VLOOKUP(AP24,'得点テーブル'!$B$14:$K$59,10,0))</f>
        <v>0</v>
      </c>
      <c r="AR24" s="73"/>
      <c r="AS24" s="173">
        <f>IF(AR24=0,0,VLOOKUP(AR24,'得点テーブル'!$B$14:$K$59,10,0))</f>
        <v>0</v>
      </c>
      <c r="AT24" s="73"/>
      <c r="AU24" s="173">
        <f>IF(AT24=0,0,VLOOKUP(AT24,'得点テーブル'!$B$14:$K$59,10,0))*0.25</f>
        <v>0</v>
      </c>
      <c r="AV24" s="73"/>
      <c r="AW24" s="173">
        <f>IF(AV24=0,0,VLOOKUP(AV24,'得点テーブル'!$B$14:$K$59,10,0))</f>
        <v>0</v>
      </c>
      <c r="AX24" s="73"/>
      <c r="AY24" s="173">
        <f>IF(AX24=0,0,VLOOKUP(AX24,'得点テーブル'!$B$14:$K$59,10,0))</f>
        <v>0</v>
      </c>
      <c r="AZ24" s="73"/>
      <c r="BA24" s="173">
        <f>IF(AZ24=0,0,VLOOKUP(AZ24,'得点テーブル'!$B$14:$K$59,10,0))</f>
        <v>0</v>
      </c>
    </row>
    <row r="25" spans="2:53" ht="13.5">
      <c r="B25" s="129">
        <v>20</v>
      </c>
      <c r="C25" s="23">
        <f t="shared" si="0"/>
        <v>20</v>
      </c>
      <c r="D25" s="79" t="s">
        <v>319</v>
      </c>
      <c r="E25" s="143" t="s">
        <v>518</v>
      </c>
      <c r="F25" s="132" t="s">
        <v>327</v>
      </c>
      <c r="G25" s="20">
        <f t="shared" si="1"/>
        <v>6</v>
      </c>
      <c r="H25" s="73"/>
      <c r="I25" s="21">
        <f>IF(H25=0,0,VLOOKUP(H25,'得点テーブル'!$B$14:$I$59,2,0))</f>
        <v>0</v>
      </c>
      <c r="J25" s="22"/>
      <c r="K25" s="21">
        <f>IF(J25=0,0,VLOOKUP(J25,'得点テーブル'!$B$14:$I$59,2,0))*0.25</f>
        <v>0</v>
      </c>
      <c r="L25" s="22"/>
      <c r="M25" s="21">
        <f>IF(L25=0,0,VLOOKUP(L25,'得点テーブル'!$B$14:$I$59,2,0))*1.25</f>
        <v>0</v>
      </c>
      <c r="N25" s="74"/>
      <c r="O25" s="21">
        <f>IF(N25=0,0,VLOOKUP(N25,'得点テーブル'!$B$14:$I$59,3,0))</f>
        <v>0</v>
      </c>
      <c r="P25" s="67" t="s">
        <v>253</v>
      </c>
      <c r="Q25" s="21">
        <f>IF(P25=0,0,VLOOKUP(P25,'得点テーブル'!$B$14:$I$59,4,0))</f>
        <v>2</v>
      </c>
      <c r="R25" s="219"/>
      <c r="S25" s="21">
        <f>IF(R25=0,0,VLOOKUP(R25,'得点テーブル'!$B$14:$I$59,4,0))*1.25</f>
        <v>0</v>
      </c>
      <c r="T25" s="67"/>
      <c r="U25" s="21">
        <f>IF(T25=0,0,VLOOKUP(T25,'得点テーブル'!$B$14:$I$59,5,0))</f>
        <v>0</v>
      </c>
      <c r="V25" s="67" t="s">
        <v>235</v>
      </c>
      <c r="W25" s="21">
        <f>IF(V25=0,0,VLOOKUP(V25,'得点テーブル'!$B$14:$I$59,5,0))</f>
        <v>1</v>
      </c>
      <c r="X25" s="22"/>
      <c r="Y25" s="21">
        <f>IF(X25=0,0,VLOOKUP(X25,'得点テーブル'!$B$14:$I$59,6,0))</f>
        <v>0</v>
      </c>
      <c r="Z25" s="157"/>
      <c r="AA25" s="147">
        <f>IF(Z25=0,0,VLOOKUP(Z25,'得点テーブル'!$B$14:$I$59,6,0))*1.25</f>
        <v>0</v>
      </c>
      <c r="AB25" s="67"/>
      <c r="AC25" s="21">
        <f>IF(AB25=0,0,VLOOKUP(AB25,'得点テーブル'!$B$14:$I$59,7,0))</f>
        <v>0</v>
      </c>
      <c r="AD25" s="67"/>
      <c r="AE25" s="21">
        <f>IF(AD25=0,0,VLOOKUP(AD25,'得点テーブル'!$B$14:$I$59,7,0))*0.25</f>
        <v>0</v>
      </c>
      <c r="AF25" s="146"/>
      <c r="AG25" s="21">
        <f>IF(AF25=0,0,VLOOKUP(AF25,'得点テーブル'!$B$14:$I$59,7,0))*1.25</f>
        <v>0</v>
      </c>
      <c r="AH25" s="107"/>
      <c r="AI25" s="21">
        <f>IF(AH25=0,0,VLOOKUP(AH25,'得点テーブル'!$B$14:$L$59,11,0))</f>
        <v>0</v>
      </c>
      <c r="AJ25" s="67"/>
      <c r="AK25" s="21">
        <f>IF(AJ25=0,0,VLOOKUP(AJ25,'得点テーブル'!$B$14:$K$59,9,0))</f>
        <v>0</v>
      </c>
      <c r="AL25" s="67"/>
      <c r="AM25" s="21">
        <f>IF(AL25=0,0,VLOOKUP(AL25,'得点テーブル'!$B$14:$I$59,5,0))</f>
        <v>0</v>
      </c>
      <c r="AN25" s="67" t="s">
        <v>253</v>
      </c>
      <c r="AO25" s="21">
        <f>IF(AN25=0,0,VLOOKUP(AN25,'得点テーブル'!$B$14:$I$59,8,0))</f>
        <v>3</v>
      </c>
      <c r="AP25" s="73"/>
      <c r="AQ25" s="173">
        <f>IF(AP25=0,0,VLOOKUP(AP25,'得点テーブル'!$B$14:$K$59,10,0))</f>
        <v>0</v>
      </c>
      <c r="AR25" s="73"/>
      <c r="AS25" s="173">
        <f>IF(AR25=0,0,VLOOKUP(AR25,'得点テーブル'!$B$14:$K$59,10,0))</f>
        <v>0</v>
      </c>
      <c r="AT25" s="73"/>
      <c r="AU25" s="173">
        <f>IF(AT25=0,0,VLOOKUP(AT25,'得点テーブル'!$B$14:$K$59,10,0))*0.25</f>
        <v>0</v>
      </c>
      <c r="AV25" s="73"/>
      <c r="AW25" s="173">
        <f>IF(AV25=0,0,VLOOKUP(AV25,'得点テーブル'!$B$14:$K$59,10,0))</f>
        <v>0</v>
      </c>
      <c r="AX25" s="73"/>
      <c r="AY25" s="173">
        <f>IF(AX25=0,0,VLOOKUP(AX25,'得点テーブル'!$B$14:$K$59,10,0))</f>
        <v>0</v>
      </c>
      <c r="AZ25" s="73"/>
      <c r="BA25" s="173">
        <f>IF(AZ25=0,0,VLOOKUP(AZ25,'得点テーブル'!$B$14:$K$59,10,0))</f>
        <v>0</v>
      </c>
    </row>
    <row r="26" spans="2:53" ht="13.5">
      <c r="B26" s="129">
        <v>21</v>
      </c>
      <c r="C26" s="23">
        <f t="shared" si="0"/>
        <v>21</v>
      </c>
      <c r="D26" s="79" t="s">
        <v>478</v>
      </c>
      <c r="E26" s="143" t="s">
        <v>518</v>
      </c>
      <c r="F26" s="132" t="s">
        <v>327</v>
      </c>
      <c r="G26" s="20">
        <f t="shared" si="1"/>
        <v>5</v>
      </c>
      <c r="H26" s="73"/>
      <c r="I26" s="21">
        <f>IF(H26=0,0,VLOOKUP(H26,'得点テーブル'!$B$14:$I$59,2,0))</f>
        <v>0</v>
      </c>
      <c r="J26" s="22"/>
      <c r="K26" s="21">
        <f>IF(J26=0,0,VLOOKUP(J26,'得点テーブル'!$B$14:$I$59,2,0))*0.25</f>
        <v>0</v>
      </c>
      <c r="L26" s="22"/>
      <c r="M26" s="21">
        <f>IF(L26=0,0,VLOOKUP(L26,'得点テーブル'!$B$14:$I$59,2,0))*1.25</f>
        <v>0</v>
      </c>
      <c r="N26" s="74"/>
      <c r="O26" s="21">
        <f>IF(N26=0,0,VLOOKUP(N26,'得点テーブル'!$B$14:$I$59,3,0))</f>
        <v>0</v>
      </c>
      <c r="P26" s="67"/>
      <c r="Q26" s="21">
        <f>IF(P26=0,0,VLOOKUP(P26,'得点テーブル'!$B$14:$I$59,4,0))</f>
        <v>0</v>
      </c>
      <c r="R26" s="219"/>
      <c r="S26" s="21">
        <f>IF(R26=0,0,VLOOKUP(R26,'得点テーブル'!$B$14:$I$59,4,0))*1.25</f>
        <v>0</v>
      </c>
      <c r="T26" s="67"/>
      <c r="U26" s="21">
        <f>IF(T26=0,0,VLOOKUP(T26,'得点テーブル'!$B$14:$I$59,5,0))</f>
        <v>0</v>
      </c>
      <c r="V26" s="67" t="s">
        <v>521</v>
      </c>
      <c r="W26" s="21">
        <f>IF(V26=0,0,VLOOKUP(V26,'得点テーブル'!$B$14:$I$59,5,0))</f>
        <v>2</v>
      </c>
      <c r="X26" s="22"/>
      <c r="Y26" s="21">
        <f>IF(X26=0,0,VLOOKUP(X26,'得点テーブル'!$B$14:$I$59,6,0))</f>
        <v>0</v>
      </c>
      <c r="Z26" s="157"/>
      <c r="AA26" s="147">
        <f>IF(Z26=0,0,VLOOKUP(Z26,'得点テーブル'!$B$14:$I$59,6,0))*1.25</f>
        <v>0</v>
      </c>
      <c r="AB26" s="67"/>
      <c r="AC26" s="21">
        <f>IF(AB26=0,0,VLOOKUP(AB26,'得点テーブル'!$B$14:$I$59,7,0))</f>
        <v>0</v>
      </c>
      <c r="AD26" s="67"/>
      <c r="AE26" s="21">
        <f>IF(AD26=0,0,VLOOKUP(AD26,'得点テーブル'!$B$14:$I$59,7,0))*0.25</f>
        <v>0</v>
      </c>
      <c r="AF26" s="146"/>
      <c r="AG26" s="21">
        <f>IF(AF26=0,0,VLOOKUP(AF26,'得点テーブル'!$B$14:$I$59,7,0))*1.25</f>
        <v>0</v>
      </c>
      <c r="AH26" s="107"/>
      <c r="AI26" s="21">
        <f>IF(AH26=0,0,VLOOKUP(AH26,'得点テーブル'!$B$14:$L$59,11,0))</f>
        <v>0</v>
      </c>
      <c r="AJ26" s="67"/>
      <c r="AK26" s="21">
        <f>IF(AJ26=0,0,VLOOKUP(AJ26,'得点テーブル'!$B$14:$K$59,9,0))</f>
        <v>0</v>
      </c>
      <c r="AL26" s="67"/>
      <c r="AM26" s="21">
        <f>IF(AL26=0,0,VLOOKUP(AL26,'得点テーブル'!$B$14:$I$59,5,0))</f>
        <v>0</v>
      </c>
      <c r="AN26" s="67" t="s">
        <v>253</v>
      </c>
      <c r="AO26" s="21">
        <f>IF(AN26=0,0,VLOOKUP(AN26,'得点テーブル'!$B$14:$I$59,8,0))</f>
        <v>3</v>
      </c>
      <c r="AP26" s="73"/>
      <c r="AQ26" s="173">
        <f>IF(AP26=0,0,VLOOKUP(AP26,'得点テーブル'!$B$14:$K$59,10,0))</f>
        <v>0</v>
      </c>
      <c r="AR26" s="73"/>
      <c r="AS26" s="173">
        <f>IF(AR26=0,0,VLOOKUP(AR26,'得点テーブル'!$B$14:$K$59,10,0))</f>
        <v>0</v>
      </c>
      <c r="AT26" s="73"/>
      <c r="AU26" s="173">
        <f>IF(AT26=0,0,VLOOKUP(AT26,'得点テーブル'!$B$14:$K$59,10,0))*0.25</f>
        <v>0</v>
      </c>
      <c r="AV26" s="73"/>
      <c r="AW26" s="173">
        <f>IF(AV26=0,0,VLOOKUP(AV26,'得点テーブル'!$B$14:$K$59,10,0))</f>
        <v>0</v>
      </c>
      <c r="AX26" s="73"/>
      <c r="AY26" s="173">
        <f>IF(AX26=0,0,VLOOKUP(AX26,'得点テーブル'!$B$14:$K$59,10,0))</f>
        <v>0</v>
      </c>
      <c r="AZ26" s="73"/>
      <c r="BA26" s="173">
        <f>IF(AZ26=0,0,VLOOKUP(AZ26,'得点テーブル'!$B$14:$K$59,10,0))</f>
        <v>0</v>
      </c>
    </row>
    <row r="27" spans="2:53" ht="13.5">
      <c r="B27" s="129">
        <v>22</v>
      </c>
      <c r="C27" s="23">
        <f t="shared" si="0"/>
        <v>21</v>
      </c>
      <c r="D27" s="167" t="s">
        <v>239</v>
      </c>
      <c r="E27" s="143" t="s">
        <v>518</v>
      </c>
      <c r="F27" s="132" t="s">
        <v>502</v>
      </c>
      <c r="G27" s="20">
        <f t="shared" si="1"/>
        <v>5</v>
      </c>
      <c r="H27" s="73"/>
      <c r="I27" s="21">
        <f>IF(H27=0,0,VLOOKUP(H27,'得点テーブル'!$B$14:$I$59,2,0))</f>
        <v>0</v>
      </c>
      <c r="J27" s="22"/>
      <c r="K27" s="21">
        <f>IF(J27=0,0,VLOOKUP(J27,'得点テーブル'!$B$14:$I$59,2,0))*0.25</f>
        <v>0</v>
      </c>
      <c r="L27" s="22"/>
      <c r="M27" s="21">
        <f>IF(L27=0,0,VLOOKUP(L27,'得点テーブル'!$B$14:$I$59,2,0))*1.25</f>
        <v>0</v>
      </c>
      <c r="N27" s="74"/>
      <c r="O27" s="21">
        <f>IF(N27=0,0,VLOOKUP(N27,'得点テーブル'!$B$14:$I$59,3,0))</f>
        <v>0</v>
      </c>
      <c r="P27" s="67" t="s">
        <v>253</v>
      </c>
      <c r="Q27" s="21">
        <f>IF(P27=0,0,VLOOKUP(P27,'得点テーブル'!$B$14:$I$59,4,0))</f>
        <v>2</v>
      </c>
      <c r="R27" s="219"/>
      <c r="S27" s="21">
        <f>IF(R27=0,0,VLOOKUP(R27,'得点テーブル'!$B$14:$I$59,4,0))*1.25</f>
        <v>0</v>
      </c>
      <c r="T27" s="67"/>
      <c r="U27" s="21">
        <f>IF(T27=0,0,VLOOKUP(T27,'得点テーブル'!$B$14:$I$59,5,0))</f>
        <v>0</v>
      </c>
      <c r="V27" s="67"/>
      <c r="W27" s="21">
        <f>IF(V27=0,0,VLOOKUP(V27,'得点テーブル'!$B$14:$I$59,5,0))</f>
        <v>0</v>
      </c>
      <c r="X27" s="22"/>
      <c r="Y27" s="21">
        <f>IF(X27=0,0,VLOOKUP(X27,'得点テーブル'!$B$14:$I$59,6,0))</f>
        <v>0</v>
      </c>
      <c r="Z27" s="157"/>
      <c r="AA27" s="147">
        <f>IF(Z27=0,0,VLOOKUP(Z27,'得点テーブル'!$B$14:$I$59,6,0))*1.25</f>
        <v>0</v>
      </c>
      <c r="AB27" s="67"/>
      <c r="AC27" s="21">
        <f>IF(AB27=0,0,VLOOKUP(AB27,'得点テーブル'!$B$14:$I$59,7,0))</f>
        <v>0</v>
      </c>
      <c r="AD27" s="67"/>
      <c r="AE27" s="21">
        <f>IF(AD27=0,0,VLOOKUP(AD27,'得点テーブル'!$B$14:$I$59,7,0))*0.25</f>
        <v>0</v>
      </c>
      <c r="AF27" s="146"/>
      <c r="AG27" s="21">
        <f>IF(AF27=0,0,VLOOKUP(AF27,'得点テーブル'!$B$14:$I$59,7,0))*1.25</f>
        <v>0</v>
      </c>
      <c r="AH27" s="107"/>
      <c r="AI27" s="21">
        <f>IF(AH27=0,0,VLOOKUP(AH27,'得点テーブル'!$B$14:$L$59,11,0))</f>
        <v>0</v>
      </c>
      <c r="AJ27" s="67"/>
      <c r="AK27" s="21">
        <f>IF(AJ27=0,0,VLOOKUP(AJ27,'得点テーブル'!$B$14:$K$59,9,0))</f>
        <v>0</v>
      </c>
      <c r="AL27" s="67"/>
      <c r="AM27" s="21">
        <f>IF(AL27=0,0,VLOOKUP(AL27,'得点テーブル'!$B$14:$I$59,5,0))</f>
        <v>0</v>
      </c>
      <c r="AN27" s="67" t="s">
        <v>253</v>
      </c>
      <c r="AO27" s="21">
        <f>IF(AN27=0,0,VLOOKUP(AN27,'得点テーブル'!$B$14:$I$59,8,0))</f>
        <v>3</v>
      </c>
      <c r="AP27" s="73"/>
      <c r="AQ27" s="173">
        <f>IF(AP27=0,0,VLOOKUP(AP27,'得点テーブル'!$B$14:$K$59,10,0))</f>
        <v>0</v>
      </c>
      <c r="AR27" s="73"/>
      <c r="AS27" s="173">
        <f>IF(AR27=0,0,VLOOKUP(AR27,'得点テーブル'!$B$14:$K$59,10,0))</f>
        <v>0</v>
      </c>
      <c r="AT27" s="73"/>
      <c r="AU27" s="173">
        <f>IF(AT27=0,0,VLOOKUP(AT27,'得点テーブル'!$B$14:$K$59,10,0))*0.25</f>
        <v>0</v>
      </c>
      <c r="AV27" s="73"/>
      <c r="AW27" s="173">
        <f>IF(AV27=0,0,VLOOKUP(AV27,'得点テーブル'!$B$14:$K$59,10,0))</f>
        <v>0</v>
      </c>
      <c r="AX27" s="73"/>
      <c r="AY27" s="173">
        <f>IF(AX27=0,0,VLOOKUP(AX27,'得点テーブル'!$B$14:$K$59,10,0))</f>
        <v>0</v>
      </c>
      <c r="AZ27" s="73"/>
      <c r="BA27" s="173">
        <f>IF(AZ27=0,0,VLOOKUP(AZ27,'得点テーブル'!$B$14:$K$59,10,0))</f>
        <v>0</v>
      </c>
    </row>
    <row r="28" spans="2:53" ht="13.5">
      <c r="B28" s="129">
        <v>23</v>
      </c>
      <c r="C28" s="23">
        <f t="shared" si="0"/>
        <v>21</v>
      </c>
      <c r="D28" s="79" t="s">
        <v>205</v>
      </c>
      <c r="E28" s="184" t="s">
        <v>537</v>
      </c>
      <c r="F28" s="132" t="s">
        <v>502</v>
      </c>
      <c r="G28" s="20">
        <f t="shared" si="1"/>
        <v>5</v>
      </c>
      <c r="H28" s="73"/>
      <c r="I28" s="21">
        <f>IF(H28=0,0,VLOOKUP(H28,'得点テーブル'!$B$14:$I$59,2,0))</f>
        <v>0</v>
      </c>
      <c r="J28" s="22"/>
      <c r="K28" s="21">
        <f>IF(J28=0,0,VLOOKUP(J28,'得点テーブル'!$B$14:$I$59,2,0))*0.25</f>
        <v>0</v>
      </c>
      <c r="L28" s="22"/>
      <c r="M28" s="21">
        <f>IF(L28=0,0,VLOOKUP(L28,'得点テーブル'!$B$14:$I$59,2,0))*1.25</f>
        <v>0</v>
      </c>
      <c r="N28" s="74"/>
      <c r="O28" s="21">
        <f>IF(N28=0,0,VLOOKUP(N28,'得点テーブル'!$B$14:$I$59,3,0))</f>
        <v>0</v>
      </c>
      <c r="P28" s="67"/>
      <c r="Q28" s="21">
        <f>IF(P28=0,0,VLOOKUP(P28,'得点テーブル'!$B$14:$I$59,4,0))</f>
        <v>0</v>
      </c>
      <c r="R28" s="219"/>
      <c r="S28" s="21">
        <f>IF(R28=0,0,VLOOKUP(R28,'得点テーブル'!$B$14:$I$59,4,0))*1.25</f>
        <v>0</v>
      </c>
      <c r="T28" s="67"/>
      <c r="U28" s="21">
        <f>IF(T28=0,0,VLOOKUP(T28,'得点テーブル'!$B$14:$I$59,5,0))</f>
        <v>0</v>
      </c>
      <c r="V28" s="67"/>
      <c r="W28" s="21">
        <f>IF(V28=0,0,VLOOKUP(V28,'得点テーブル'!$B$14:$I$59,5,0))</f>
        <v>0</v>
      </c>
      <c r="X28" s="67" t="s">
        <v>253</v>
      </c>
      <c r="Y28" s="21">
        <f>IF(X28=0,0,VLOOKUP(X28,'得点テーブル'!$B$14:$I$59,6,0))</f>
        <v>5</v>
      </c>
      <c r="Z28" s="157"/>
      <c r="AA28" s="147">
        <f>IF(Z28=0,0,VLOOKUP(Z28,'得点テーブル'!$B$14:$I$59,6,0))*1.25</f>
        <v>0</v>
      </c>
      <c r="AB28" s="67"/>
      <c r="AC28" s="21">
        <f>IF(AB28=0,0,VLOOKUP(AB28,'得点テーブル'!$B$14:$I$59,7,0))</f>
        <v>0</v>
      </c>
      <c r="AD28" s="67"/>
      <c r="AE28" s="21">
        <f>IF(AD28=0,0,VLOOKUP(AD28,'得点テーブル'!$B$14:$I$59,7,0))*0.25</f>
        <v>0</v>
      </c>
      <c r="AF28" s="146"/>
      <c r="AG28" s="21">
        <f>IF(AF28=0,0,VLOOKUP(AF28,'得点テーブル'!$B$14:$I$59,7,0))*1.25</f>
        <v>0</v>
      </c>
      <c r="AH28" s="107"/>
      <c r="AI28" s="21">
        <f>IF(AH28=0,0,VLOOKUP(AH28,'得点テーブル'!$B$14:$L$59,11,0))</f>
        <v>0</v>
      </c>
      <c r="AJ28" s="67"/>
      <c r="AK28" s="21">
        <f>IF(AJ28=0,0,VLOOKUP(AJ28,'得点テーブル'!$B$14:$K$59,9,0))</f>
        <v>0</v>
      </c>
      <c r="AL28" s="67"/>
      <c r="AM28" s="21">
        <f>IF(AL28=0,0,VLOOKUP(AL28,'得点テーブル'!$B$14:$I$59,5,0))</f>
        <v>0</v>
      </c>
      <c r="AN28" s="67"/>
      <c r="AO28" s="21">
        <f>IF(AN28=0,0,VLOOKUP(AN28,'得点テーブル'!$B$14:$I$59,8,0))</f>
        <v>0</v>
      </c>
      <c r="AP28" s="73"/>
      <c r="AQ28" s="173">
        <f>IF(AP28=0,0,VLOOKUP(AP28,'得点テーブル'!$B$14:$K$59,10,0))</f>
        <v>0</v>
      </c>
      <c r="AR28" s="73"/>
      <c r="AS28" s="173">
        <f>IF(AR28=0,0,VLOOKUP(AR28,'得点テーブル'!$B$14:$K$59,10,0))</f>
        <v>0</v>
      </c>
      <c r="AT28" s="73"/>
      <c r="AU28" s="173">
        <f>IF(AT28=0,0,VLOOKUP(AT28,'得点テーブル'!$B$14:$K$59,10,0))*0.25</f>
        <v>0</v>
      </c>
      <c r="AV28" s="73"/>
      <c r="AW28" s="173">
        <f>IF(AV28=0,0,VLOOKUP(AV28,'得点テーブル'!$B$14:$K$59,10,0))</f>
        <v>0</v>
      </c>
      <c r="AX28" s="73"/>
      <c r="AY28" s="173">
        <f>IF(AX28=0,0,VLOOKUP(AX28,'得点テーブル'!$B$14:$K$59,10,0))</f>
        <v>0</v>
      </c>
      <c r="AZ28" s="73"/>
      <c r="BA28" s="173">
        <f>IF(AZ28=0,0,VLOOKUP(AZ28,'得点テーブル'!$B$14:$K$59,10,0))</f>
        <v>0</v>
      </c>
    </row>
    <row r="29" spans="2:53" ht="13.5">
      <c r="B29" s="129">
        <v>24</v>
      </c>
      <c r="C29" s="23">
        <f t="shared" si="0"/>
        <v>21</v>
      </c>
      <c r="D29" s="159" t="s">
        <v>237</v>
      </c>
      <c r="E29" s="95" t="s">
        <v>518</v>
      </c>
      <c r="F29" s="132" t="s">
        <v>327</v>
      </c>
      <c r="G29" s="20">
        <f t="shared" si="1"/>
        <v>5</v>
      </c>
      <c r="H29" s="73"/>
      <c r="I29" s="21">
        <f>IF(H29=0,0,VLOOKUP(H29,'得点テーブル'!$B$14:$I$59,2,0))</f>
        <v>0</v>
      </c>
      <c r="J29" s="22"/>
      <c r="K29" s="21">
        <f>IF(J29=0,0,VLOOKUP(J29,'得点テーブル'!$B$14:$I$59,2,0))*0.25</f>
        <v>0</v>
      </c>
      <c r="L29" s="22"/>
      <c r="M29" s="21">
        <f>IF(L29=0,0,VLOOKUP(L29,'得点テーブル'!$B$14:$I$59,2,0))*1.25</f>
        <v>0</v>
      </c>
      <c r="N29" s="74"/>
      <c r="O29" s="21">
        <f>IF(N29=0,0,VLOOKUP(N29,'得点テーブル'!$B$14:$I$59,3,0))</f>
        <v>0</v>
      </c>
      <c r="P29" s="67" t="s">
        <v>253</v>
      </c>
      <c r="Q29" s="21">
        <f>IF(P29=0,0,VLOOKUP(P29,'得点テーブル'!$B$14:$I$59,4,0))</f>
        <v>2</v>
      </c>
      <c r="R29" s="219"/>
      <c r="S29" s="21">
        <f>IF(R29=0,0,VLOOKUP(R29,'得点テーブル'!$B$14:$I$59,4,0))*1.25</f>
        <v>0</v>
      </c>
      <c r="T29" s="67"/>
      <c r="U29" s="21">
        <f>IF(T29=0,0,VLOOKUP(T29,'得点テーブル'!$B$14:$I$59,5,0))</f>
        <v>0</v>
      </c>
      <c r="V29" s="67"/>
      <c r="W29" s="21">
        <f>IF(V29=0,0,VLOOKUP(V29,'得点テーブル'!$B$14:$I$59,5,0))</f>
        <v>0</v>
      </c>
      <c r="X29" s="22"/>
      <c r="Y29" s="21">
        <f>IF(X29=0,0,VLOOKUP(X29,'得点テーブル'!$B$14:$I$59,6,0))</f>
        <v>0</v>
      </c>
      <c r="Z29" s="157"/>
      <c r="AA29" s="147">
        <f>IF(Z29=0,0,VLOOKUP(Z29,'得点テーブル'!$B$14:$I$59,6,0))*1.25</f>
        <v>0</v>
      </c>
      <c r="AB29" s="67"/>
      <c r="AC29" s="21">
        <f>IF(AB29=0,0,VLOOKUP(AB29,'得点テーブル'!$B$14:$I$59,7,0))</f>
        <v>0</v>
      </c>
      <c r="AD29" s="67"/>
      <c r="AE29" s="21">
        <f>IF(AD29=0,0,VLOOKUP(AD29,'得点テーブル'!$B$14:$I$59,7,0))*0.25</f>
        <v>0</v>
      </c>
      <c r="AF29" s="146"/>
      <c r="AG29" s="21">
        <f>IF(AF29=0,0,VLOOKUP(AF29,'得点テーブル'!$B$14:$I$59,7,0))*1.25</f>
        <v>0</v>
      </c>
      <c r="AH29" s="107"/>
      <c r="AI29" s="21">
        <f>IF(AH29=0,0,VLOOKUP(AH29,'得点テーブル'!$B$14:$L$59,11,0))</f>
        <v>0</v>
      </c>
      <c r="AJ29" s="67"/>
      <c r="AK29" s="21">
        <f>IF(AJ29=0,0,VLOOKUP(AJ29,'得点テーブル'!$B$14:$K$59,9,0))</f>
        <v>0</v>
      </c>
      <c r="AL29" s="67"/>
      <c r="AM29" s="21">
        <f>IF(AL29=0,0,VLOOKUP(AL29,'得点テーブル'!$B$14:$I$59,5,0))</f>
        <v>0</v>
      </c>
      <c r="AN29" s="67" t="s">
        <v>253</v>
      </c>
      <c r="AO29" s="21">
        <f>IF(AN29=0,0,VLOOKUP(AN29,'得点テーブル'!$B$14:$I$59,8,0))</f>
        <v>3</v>
      </c>
      <c r="AP29" s="73"/>
      <c r="AQ29" s="173">
        <f>IF(AP29=0,0,VLOOKUP(AP29,'得点テーブル'!$B$14:$K$59,10,0))</f>
        <v>0</v>
      </c>
      <c r="AR29" s="73"/>
      <c r="AS29" s="173">
        <f>IF(AR29=0,0,VLOOKUP(AR29,'得点テーブル'!$B$14:$K$59,10,0))</f>
        <v>0</v>
      </c>
      <c r="AT29" s="73"/>
      <c r="AU29" s="173">
        <f>IF(AT29=0,0,VLOOKUP(AT29,'得点テーブル'!$B$14:$K$59,10,0))*0.25</f>
        <v>0</v>
      </c>
      <c r="AV29" s="73"/>
      <c r="AW29" s="173">
        <f>IF(AV29=0,0,VLOOKUP(AV29,'得点テーブル'!$B$14:$K$59,10,0))</f>
        <v>0</v>
      </c>
      <c r="AX29" s="73"/>
      <c r="AY29" s="173">
        <f>IF(AX29=0,0,VLOOKUP(AX29,'得点テーブル'!$B$14:$K$59,10,0))</f>
        <v>0</v>
      </c>
      <c r="AZ29" s="73"/>
      <c r="BA29" s="173">
        <f>IF(AZ29=0,0,VLOOKUP(AZ29,'得点テーブル'!$B$14:$K$59,10,0))</f>
        <v>0</v>
      </c>
    </row>
    <row r="30" spans="2:53" ht="13.5">
      <c r="B30" s="129">
        <v>25</v>
      </c>
      <c r="C30" s="23">
        <f t="shared" si="0"/>
        <v>21</v>
      </c>
      <c r="D30" s="166" t="s">
        <v>204</v>
      </c>
      <c r="E30" s="95" t="s">
        <v>479</v>
      </c>
      <c r="F30" s="132"/>
      <c r="G30" s="20">
        <f t="shared" si="1"/>
        <v>5</v>
      </c>
      <c r="H30" s="73"/>
      <c r="I30" s="21">
        <f>IF(H30=0,0,VLOOKUP(H30,'得点テーブル'!$B$14:$I$59,2,0))</f>
        <v>0</v>
      </c>
      <c r="J30" s="22"/>
      <c r="K30" s="21">
        <f>IF(J30=0,0,VLOOKUP(J30,'得点テーブル'!$B$14:$I$59,2,0))*0.25</f>
        <v>0</v>
      </c>
      <c r="L30" s="22"/>
      <c r="M30" s="21">
        <f>IF(L30=0,0,VLOOKUP(L30,'得点テーブル'!$B$14:$I$59,2,0))*1.25</f>
        <v>0</v>
      </c>
      <c r="N30" s="74" t="s">
        <v>253</v>
      </c>
      <c r="O30" s="21">
        <f>IF(N30=0,0,VLOOKUP(N30,'得点テーブル'!$B$14:$I$59,3,0))</f>
        <v>5</v>
      </c>
      <c r="P30" s="67"/>
      <c r="Q30" s="21">
        <f>IF(P30=0,0,VLOOKUP(P30,'得点テーブル'!$B$14:$I$59,4,0))</f>
        <v>0</v>
      </c>
      <c r="R30" s="219"/>
      <c r="S30" s="21">
        <f>IF(R30=0,0,VLOOKUP(R30,'得点テーブル'!$B$14:$I$59,4,0))*1.25</f>
        <v>0</v>
      </c>
      <c r="T30" s="67"/>
      <c r="U30" s="21">
        <f>IF(T30=0,0,VLOOKUP(T30,'得点テーブル'!$B$14:$I$59,5,0))</f>
        <v>0</v>
      </c>
      <c r="V30" s="67"/>
      <c r="W30" s="21">
        <f>IF(V30=0,0,VLOOKUP(V30,'得点テーブル'!$B$14:$I$59,5,0))</f>
        <v>0</v>
      </c>
      <c r="X30" s="22"/>
      <c r="Y30" s="21">
        <f>IF(X30=0,0,VLOOKUP(X30,'得点テーブル'!$B$14:$I$59,6,0))</f>
        <v>0</v>
      </c>
      <c r="Z30" s="157"/>
      <c r="AA30" s="147">
        <f>IF(Z30=0,0,VLOOKUP(Z30,'得点テーブル'!$B$14:$I$59,6,0))*1.25</f>
        <v>0</v>
      </c>
      <c r="AB30" s="67"/>
      <c r="AC30" s="21">
        <f>IF(AB30=0,0,VLOOKUP(AB30,'得点テーブル'!$B$14:$I$59,7,0))</f>
        <v>0</v>
      </c>
      <c r="AD30" s="67"/>
      <c r="AE30" s="21">
        <f>IF(AD30=0,0,VLOOKUP(AD30,'得点テーブル'!$B$14:$I$59,7,0))*0.25</f>
        <v>0</v>
      </c>
      <c r="AF30" s="146"/>
      <c r="AG30" s="21">
        <f>IF(AF30=0,0,VLOOKUP(AF30,'得点テーブル'!$B$14:$I$59,7,0))*1.25</f>
        <v>0</v>
      </c>
      <c r="AH30" s="107"/>
      <c r="AI30" s="21">
        <f>IF(AH30=0,0,VLOOKUP(AH30,'得点テーブル'!$B$14:$L$59,11,0))</f>
        <v>0</v>
      </c>
      <c r="AJ30" s="67"/>
      <c r="AK30" s="21">
        <f>IF(AJ30=0,0,VLOOKUP(AJ30,'得点テーブル'!$B$14:$K$59,9,0))</f>
        <v>0</v>
      </c>
      <c r="AL30" s="67"/>
      <c r="AM30" s="21">
        <f>IF(AL30=0,0,VLOOKUP(AL30,'得点テーブル'!$B$14:$I$59,5,0))</f>
        <v>0</v>
      </c>
      <c r="AN30" s="67"/>
      <c r="AO30" s="21">
        <f>IF(AN30=0,0,VLOOKUP(AN30,'得点テーブル'!$B$14:$I$59,8,0))</f>
        <v>0</v>
      </c>
      <c r="AP30" s="73"/>
      <c r="AQ30" s="173">
        <f>IF(AP30=0,0,VLOOKUP(AP30,'得点テーブル'!$B$14:$K$59,10,0))</f>
        <v>0</v>
      </c>
      <c r="AR30" s="73"/>
      <c r="AS30" s="173">
        <f>IF(AR30=0,0,VLOOKUP(AR30,'得点テーブル'!$B$14:$K$59,10,0))</f>
        <v>0</v>
      </c>
      <c r="AT30" s="73"/>
      <c r="AU30" s="173">
        <f>IF(AT30=0,0,VLOOKUP(AT30,'得点テーブル'!$B$14:$K$59,10,0))*0.25</f>
        <v>0</v>
      </c>
      <c r="AV30" s="73"/>
      <c r="AW30" s="173">
        <f>IF(AV30=0,0,VLOOKUP(AV30,'得点テーブル'!$B$14:$K$59,10,0))</f>
        <v>0</v>
      </c>
      <c r="AX30" s="73"/>
      <c r="AY30" s="173">
        <f>IF(AX30=0,0,VLOOKUP(AX30,'得点テーブル'!$B$14:$K$59,10,0))</f>
        <v>0</v>
      </c>
      <c r="AZ30" s="73"/>
      <c r="BA30" s="173">
        <f>IF(AZ30=0,0,VLOOKUP(AZ30,'得点テーブル'!$B$14:$K$59,10,0))</f>
        <v>0</v>
      </c>
    </row>
    <row r="31" spans="2:53" ht="13.5">
      <c r="B31" s="129">
        <v>26</v>
      </c>
      <c r="C31" s="23">
        <f t="shared" si="0"/>
        <v>21</v>
      </c>
      <c r="D31" s="159" t="s">
        <v>534</v>
      </c>
      <c r="E31" s="179" t="s">
        <v>651</v>
      </c>
      <c r="F31" s="164" t="s">
        <v>502</v>
      </c>
      <c r="G31" s="20">
        <f t="shared" si="1"/>
        <v>5</v>
      </c>
      <c r="H31" s="73"/>
      <c r="I31" s="21">
        <f>IF(H31=0,0,VLOOKUP(H31,'得点テーブル'!$B$14:$I$59,2,0))</f>
        <v>0</v>
      </c>
      <c r="J31" s="22"/>
      <c r="K31" s="21">
        <f>IF(J31=0,0,VLOOKUP(J31,'得点テーブル'!$B$14:$I$59,2,0))*0.25</f>
        <v>0</v>
      </c>
      <c r="L31" s="22"/>
      <c r="M31" s="21">
        <f>IF(L31=0,0,VLOOKUP(L31,'得点テーブル'!$B$14:$I$59,2,0))*1.25</f>
        <v>0</v>
      </c>
      <c r="N31" s="74" t="s">
        <v>253</v>
      </c>
      <c r="O31" s="21">
        <f>IF(N31=0,0,VLOOKUP(N31,'得点テーブル'!$B$14:$I$59,3,0))</f>
        <v>5</v>
      </c>
      <c r="P31" s="67"/>
      <c r="Q31" s="21">
        <f>IF(P31=0,0,VLOOKUP(P31,'得点テーブル'!$B$14:$I$59,4,0))</f>
        <v>0</v>
      </c>
      <c r="R31" s="219"/>
      <c r="S31" s="21">
        <f>IF(R31=0,0,VLOOKUP(R31,'得点テーブル'!$B$14:$I$59,4,0))*1.25</f>
        <v>0</v>
      </c>
      <c r="T31" s="67"/>
      <c r="U31" s="21">
        <f>IF(T31=0,0,VLOOKUP(T31,'得点テーブル'!$B$14:$I$59,5,0))</f>
        <v>0</v>
      </c>
      <c r="V31" s="67"/>
      <c r="W31" s="21">
        <f>IF(V31=0,0,VLOOKUP(V31,'得点テーブル'!$B$14:$I$59,5,0))</f>
        <v>0</v>
      </c>
      <c r="X31" s="22"/>
      <c r="Y31" s="21">
        <f>IF(X31=0,0,VLOOKUP(X31,'得点テーブル'!$B$14:$I$59,6,0))</f>
        <v>0</v>
      </c>
      <c r="Z31" s="157"/>
      <c r="AA31" s="147">
        <f>IF(Z31=0,0,VLOOKUP(Z31,'得点テーブル'!$B$14:$I$59,6,0))*1.25</f>
        <v>0</v>
      </c>
      <c r="AB31" s="67"/>
      <c r="AC31" s="21">
        <f>IF(AB31=0,0,VLOOKUP(AB31,'得点テーブル'!$B$14:$I$59,7,0))</f>
        <v>0</v>
      </c>
      <c r="AD31" s="67"/>
      <c r="AE31" s="21">
        <f>IF(AD31=0,0,VLOOKUP(AD31,'得点テーブル'!$B$14:$I$59,7,0))*0.25</f>
        <v>0</v>
      </c>
      <c r="AF31" s="146"/>
      <c r="AG31" s="21">
        <f>IF(AF31=0,0,VLOOKUP(AF31,'得点テーブル'!$B$14:$I$59,7,0))*1.25</f>
        <v>0</v>
      </c>
      <c r="AH31" s="107"/>
      <c r="AI31" s="21">
        <f>IF(AH31=0,0,VLOOKUP(AH31,'得点テーブル'!$B$14:$L$59,11,0))</f>
        <v>0</v>
      </c>
      <c r="AJ31" s="67"/>
      <c r="AK31" s="21">
        <f>IF(AJ31=0,0,VLOOKUP(AJ31,'得点テーブル'!$B$14:$K$59,9,0))</f>
        <v>0</v>
      </c>
      <c r="AL31" s="67"/>
      <c r="AM31" s="21">
        <f>IF(AL31=0,0,VLOOKUP(AL31,'得点テーブル'!$B$14:$I$59,5,0))</f>
        <v>0</v>
      </c>
      <c r="AN31" s="67"/>
      <c r="AO31" s="21">
        <f>IF(AN31=0,0,VLOOKUP(AN31,'得点テーブル'!$B$14:$I$59,8,0))</f>
        <v>0</v>
      </c>
      <c r="AP31" s="73"/>
      <c r="AQ31" s="173">
        <f>IF(AP31=0,0,VLOOKUP(AP31,'得点テーブル'!$B$14:$K$59,10,0))</f>
        <v>0</v>
      </c>
      <c r="AR31" s="73"/>
      <c r="AS31" s="173">
        <f>IF(AR31=0,0,VLOOKUP(AR31,'得点テーブル'!$B$14:$K$59,10,0))</f>
        <v>0</v>
      </c>
      <c r="AT31" s="73"/>
      <c r="AU31" s="173">
        <f>IF(AT31=0,0,VLOOKUP(AT31,'得点テーブル'!$B$14:$K$59,10,0))*0.25</f>
        <v>0</v>
      </c>
      <c r="AV31" s="73"/>
      <c r="AW31" s="173">
        <f>IF(AV31=0,0,VLOOKUP(AV31,'得点テーブル'!$B$14:$K$59,10,0))</f>
        <v>0</v>
      </c>
      <c r="AX31" s="73"/>
      <c r="AY31" s="173">
        <f>IF(AX31=0,0,VLOOKUP(AX31,'得点テーブル'!$B$14:$K$59,10,0))</f>
        <v>0</v>
      </c>
      <c r="AZ31" s="73"/>
      <c r="BA31" s="173">
        <f>IF(AZ31=0,0,VLOOKUP(AZ31,'得点テーブル'!$B$14:$K$59,10,0))</f>
        <v>0</v>
      </c>
    </row>
    <row r="32" spans="2:53" ht="13.5">
      <c r="B32" s="129">
        <v>27</v>
      </c>
      <c r="C32" s="23">
        <f t="shared" si="0"/>
        <v>27</v>
      </c>
      <c r="D32" s="166" t="s">
        <v>316</v>
      </c>
      <c r="E32" s="170" t="s">
        <v>317</v>
      </c>
      <c r="F32" s="164" t="s">
        <v>502</v>
      </c>
      <c r="G32" s="190">
        <f t="shared" si="1"/>
        <v>4</v>
      </c>
      <c r="H32" s="73"/>
      <c r="I32" s="21">
        <f>IF(H32=0,0,VLOOKUP(H32,'得点テーブル'!$B$14:$I$59,2,0))</f>
        <v>0</v>
      </c>
      <c r="J32" s="22"/>
      <c r="K32" s="21">
        <f>IF(J32=0,0,VLOOKUP(J32,'得点テーブル'!$B$14:$I$59,2,0))*0.25</f>
        <v>0</v>
      </c>
      <c r="L32" s="22"/>
      <c r="M32" s="21">
        <f>IF(L32=0,0,VLOOKUP(L32,'得点テーブル'!$B$14:$I$59,2,0))*1.25</f>
        <v>0</v>
      </c>
      <c r="N32" s="74"/>
      <c r="O32" s="21">
        <f>IF(N32=0,0,VLOOKUP(N32,'得点テーブル'!$B$14:$I$59,3,0))</f>
        <v>0</v>
      </c>
      <c r="P32" s="67"/>
      <c r="Q32" s="21">
        <f>IF(P32=0,0,VLOOKUP(P32,'得点テーブル'!$B$14:$I$59,4,0))</f>
        <v>0</v>
      </c>
      <c r="R32" s="219"/>
      <c r="S32" s="21">
        <f>IF(R32=0,0,VLOOKUP(R32,'得点テーブル'!$B$14:$I$59,4,0))*1.25</f>
        <v>0</v>
      </c>
      <c r="T32" s="67" t="s">
        <v>345</v>
      </c>
      <c r="U32" s="21">
        <f>IF(T32=0,0,VLOOKUP(T32,'得点テーブル'!$B$14:$I$59,5,0))</f>
        <v>2</v>
      </c>
      <c r="V32" s="67" t="s">
        <v>345</v>
      </c>
      <c r="W32" s="21">
        <f>IF(V32=0,0,VLOOKUP(V32,'得点テーブル'!$B$14:$I$59,5,0))</f>
        <v>2</v>
      </c>
      <c r="X32" s="22"/>
      <c r="Y32" s="21">
        <f>IF(X32=0,0,VLOOKUP(X32,'得点テーブル'!$B$14:$I$59,6,0))</f>
        <v>0</v>
      </c>
      <c r="Z32" s="157"/>
      <c r="AA32" s="147">
        <f>IF(Z32=0,0,VLOOKUP(Z32,'得点テーブル'!$B$14:$I$59,6,0))*1.25</f>
        <v>0</v>
      </c>
      <c r="AB32" s="67"/>
      <c r="AC32" s="21">
        <f>IF(AB32=0,0,VLOOKUP(AB32,'得点テーブル'!$B$14:$I$59,7,0))</f>
        <v>0</v>
      </c>
      <c r="AD32" s="67"/>
      <c r="AE32" s="21">
        <f>IF(AD32=0,0,VLOOKUP(AD32,'得点テーブル'!$B$14:$I$59,7,0))*0.25</f>
        <v>0</v>
      </c>
      <c r="AF32" s="146"/>
      <c r="AG32" s="21">
        <f>IF(AF32=0,0,VLOOKUP(AF32,'得点テーブル'!$B$14:$I$59,7,0))*1.25</f>
        <v>0</v>
      </c>
      <c r="AH32" s="107"/>
      <c r="AI32" s="21">
        <f>IF(AH32=0,0,VLOOKUP(AH32,'得点テーブル'!$B$14:$L$59,11,0))</f>
        <v>0</v>
      </c>
      <c r="AJ32" s="67"/>
      <c r="AK32" s="21">
        <f>IF(AJ32=0,0,VLOOKUP(AJ32,'得点テーブル'!$B$14:$K$59,9,0))</f>
        <v>0</v>
      </c>
      <c r="AL32" s="67"/>
      <c r="AM32" s="21">
        <f>IF(AL32=0,0,VLOOKUP(AL32,'得点テーブル'!$B$14:$I$59,5,0))</f>
        <v>0</v>
      </c>
      <c r="AN32" s="67"/>
      <c r="AO32" s="21">
        <f>IF(AN32=0,0,VLOOKUP(AN32,'得点テーブル'!$B$14:$I$59,8,0))</f>
        <v>0</v>
      </c>
      <c r="AP32" s="73"/>
      <c r="AQ32" s="173">
        <f>IF(AP32=0,0,VLOOKUP(AP32,'得点テーブル'!$B$14:$K$59,10,0))</f>
        <v>0</v>
      </c>
      <c r="AR32" s="73"/>
      <c r="AS32" s="173">
        <f>IF(AR32=0,0,VLOOKUP(AR32,'得点テーブル'!$B$14:$K$59,10,0))</f>
        <v>0</v>
      </c>
      <c r="AT32" s="73"/>
      <c r="AU32" s="173">
        <f>IF(AT32=0,0,VLOOKUP(AT32,'得点テーブル'!$B$14:$K$59,10,0))*0.25</f>
        <v>0</v>
      </c>
      <c r="AV32" s="73"/>
      <c r="AW32" s="173">
        <f>IF(AV32=0,0,VLOOKUP(AV32,'得点テーブル'!$B$14:$K$59,10,0))</f>
        <v>0</v>
      </c>
      <c r="AX32" s="73"/>
      <c r="AY32" s="173">
        <f>IF(AX32=0,0,VLOOKUP(AX32,'得点テーブル'!$B$14:$K$59,10,0))</f>
        <v>0</v>
      </c>
      <c r="AZ32" s="73"/>
      <c r="BA32" s="173">
        <f>IF(AZ32=0,0,VLOOKUP(AZ32,'得点テーブル'!$B$14:$K$59,10,0))</f>
        <v>0</v>
      </c>
    </row>
    <row r="33" spans="2:53" ht="13.5">
      <c r="B33" s="129">
        <v>28</v>
      </c>
      <c r="C33" s="23">
        <f t="shared" si="0"/>
        <v>27</v>
      </c>
      <c r="D33" s="237" t="s">
        <v>586</v>
      </c>
      <c r="E33" s="243" t="s">
        <v>658</v>
      </c>
      <c r="F33" s="244" t="s">
        <v>447</v>
      </c>
      <c r="G33" s="20">
        <f t="shared" si="1"/>
        <v>4</v>
      </c>
      <c r="H33" s="73"/>
      <c r="I33" s="21">
        <f>IF(H33=0,0,VLOOKUP(H33,'得点テーブル'!$B$14:$I$59,2,0))</f>
        <v>0</v>
      </c>
      <c r="J33" s="22"/>
      <c r="K33" s="21">
        <f>IF(J33=0,0,VLOOKUP(J33,'得点テーブル'!$B$14:$I$59,2,0))*0.25</f>
        <v>0</v>
      </c>
      <c r="L33" s="22"/>
      <c r="M33" s="21">
        <f>IF(L33=0,0,VLOOKUP(L33,'得点テーブル'!$B$14:$I$59,2,0))*1.25</f>
        <v>0</v>
      </c>
      <c r="N33" s="74"/>
      <c r="O33" s="21">
        <f>IF(N33=0,0,VLOOKUP(N33,'得点テーブル'!$B$14:$I$59,3,0))</f>
        <v>0</v>
      </c>
      <c r="P33" s="67"/>
      <c r="Q33" s="21">
        <f>IF(P33=0,0,VLOOKUP(P33,'得点テーブル'!$B$14:$I$59,4,0))</f>
        <v>0</v>
      </c>
      <c r="R33" s="219"/>
      <c r="S33" s="21">
        <f>IF(R33=0,0,VLOOKUP(R33,'得点テーブル'!$B$14:$I$59,4,0))*1.25</f>
        <v>0</v>
      </c>
      <c r="T33" s="67" t="s">
        <v>329</v>
      </c>
      <c r="U33" s="21">
        <f>IF(T33=0,0,VLOOKUP(T33,'得点テーブル'!$B$14:$I$59,5,0))</f>
        <v>4</v>
      </c>
      <c r="V33" s="67"/>
      <c r="W33" s="21">
        <f>IF(V33=0,0,VLOOKUP(V33,'得点テーブル'!$B$14:$I$59,5,0))</f>
        <v>0</v>
      </c>
      <c r="X33" s="22"/>
      <c r="Y33" s="21">
        <f>IF(X33=0,0,VLOOKUP(X33,'得点テーブル'!$B$14:$I$59,6,0))</f>
        <v>0</v>
      </c>
      <c r="Z33" s="157"/>
      <c r="AA33" s="147">
        <f>IF(Z33=0,0,VLOOKUP(Z33,'得点テーブル'!$B$14:$I$59,6,0))*1.25</f>
        <v>0</v>
      </c>
      <c r="AB33" s="67"/>
      <c r="AC33" s="21">
        <f>IF(AB33=0,0,VLOOKUP(AB33,'得点テーブル'!$B$14:$I$59,7,0))</f>
        <v>0</v>
      </c>
      <c r="AD33" s="67"/>
      <c r="AE33" s="21">
        <f>IF(AD33=0,0,VLOOKUP(AD33,'得点テーブル'!$B$14:$I$59,7,0))*0.25</f>
        <v>0</v>
      </c>
      <c r="AF33" s="146"/>
      <c r="AG33" s="21">
        <f>IF(AF33=0,0,VLOOKUP(AF33,'得点テーブル'!$B$14:$I$59,7,0))*1.25</f>
        <v>0</v>
      </c>
      <c r="AH33" s="107"/>
      <c r="AI33" s="21">
        <f>IF(AH33=0,0,VLOOKUP(AH33,'得点テーブル'!$B$14:$L$59,11,0))</f>
        <v>0</v>
      </c>
      <c r="AJ33" s="67"/>
      <c r="AK33" s="21">
        <f>IF(AJ33=0,0,VLOOKUP(AJ33,'得点テーブル'!$B$14:$K$59,9,0))</f>
        <v>0</v>
      </c>
      <c r="AL33" s="67"/>
      <c r="AM33" s="21">
        <f>IF(AL33=0,0,VLOOKUP(AL33,'得点テーブル'!$B$14:$I$59,5,0))</f>
        <v>0</v>
      </c>
      <c r="AN33" s="67"/>
      <c r="AO33" s="21">
        <f>IF(AN33=0,0,VLOOKUP(AN33,'得点テーブル'!$B$14:$I$59,8,0))</f>
        <v>0</v>
      </c>
      <c r="AP33" s="73"/>
      <c r="AQ33" s="173">
        <f>IF(AP33=0,0,VLOOKUP(AP33,'得点テーブル'!$B$14:$K$59,10,0))</f>
        <v>0</v>
      </c>
      <c r="AR33" s="73"/>
      <c r="AS33" s="173">
        <f>IF(AR33=0,0,VLOOKUP(AR33,'得点テーブル'!$B$14:$K$59,10,0))</f>
        <v>0</v>
      </c>
      <c r="AT33" s="73"/>
      <c r="AU33" s="173">
        <f>IF(AT33=0,0,VLOOKUP(AT33,'得点テーブル'!$B$14:$K$59,10,0))*0.25</f>
        <v>0</v>
      </c>
      <c r="AV33" s="73"/>
      <c r="AW33" s="173">
        <f>IF(AV33=0,0,VLOOKUP(AV33,'得点テーブル'!$B$14:$K$59,10,0))</f>
        <v>0</v>
      </c>
      <c r="AX33" s="73"/>
      <c r="AY33" s="173">
        <f>IF(AX33=0,0,VLOOKUP(AX33,'得点テーブル'!$B$14:$K$59,10,0))</f>
        <v>0</v>
      </c>
      <c r="AZ33" s="73"/>
      <c r="BA33" s="173">
        <f>IF(AZ33=0,0,VLOOKUP(AZ33,'得点テーブル'!$B$14:$K$59,10,0))</f>
        <v>0</v>
      </c>
    </row>
    <row r="34" spans="2:53" ht="13.5">
      <c r="B34" s="129">
        <v>29</v>
      </c>
      <c r="C34" s="23">
        <f t="shared" si="0"/>
        <v>29</v>
      </c>
      <c r="D34" s="159" t="s">
        <v>649</v>
      </c>
      <c r="E34" s="170" t="s">
        <v>450</v>
      </c>
      <c r="F34" s="240" t="s">
        <v>447</v>
      </c>
      <c r="G34" s="20">
        <f t="shared" si="1"/>
        <v>3.75</v>
      </c>
      <c r="H34" s="73"/>
      <c r="I34" s="21">
        <f>IF(H34=0,0,VLOOKUP(H34,'得点テーブル'!$B$14:$I$59,2,0))</f>
        <v>0</v>
      </c>
      <c r="J34" s="22" t="s">
        <v>440</v>
      </c>
      <c r="K34" s="21">
        <f>IF(J34=0,0,VLOOKUP(J34,'得点テーブル'!$B$14:$I$59,2,0))*0.25</f>
        <v>0.75</v>
      </c>
      <c r="L34" s="22"/>
      <c r="M34" s="21">
        <f>IF(L34=0,0,VLOOKUP(L34,'得点テーブル'!$B$14:$I$59,2,0))*1.25</f>
        <v>0</v>
      </c>
      <c r="N34" s="74"/>
      <c r="O34" s="21">
        <f>IF(N34=0,0,VLOOKUP(N34,'得点テーブル'!$B$14:$I$59,3,0))</f>
        <v>0</v>
      </c>
      <c r="P34" s="67"/>
      <c r="Q34" s="21">
        <f>IF(P34=0,0,VLOOKUP(P34,'得点テーブル'!$B$14:$I$59,4,0))</f>
        <v>0</v>
      </c>
      <c r="R34" s="219"/>
      <c r="S34" s="21">
        <f>IF(R34=0,0,VLOOKUP(R34,'得点テーブル'!$B$14:$I$59,4,0))*1.25</f>
        <v>0</v>
      </c>
      <c r="T34" s="67" t="s">
        <v>330</v>
      </c>
      <c r="U34" s="21">
        <f>IF(T34=0,0,VLOOKUP(T34,'得点テーブル'!$B$14:$I$59,5,0))</f>
        <v>3</v>
      </c>
      <c r="V34" s="67"/>
      <c r="W34" s="21">
        <f>IF(V34=0,0,VLOOKUP(V34,'得点テーブル'!$B$14:$I$59,5,0))</f>
        <v>0</v>
      </c>
      <c r="X34" s="22"/>
      <c r="Y34" s="21">
        <f>IF(X34=0,0,VLOOKUP(X34,'得点テーブル'!$B$14:$I$59,6,0))</f>
        <v>0</v>
      </c>
      <c r="Z34" s="157"/>
      <c r="AA34" s="147">
        <f>IF(Z34=0,0,VLOOKUP(Z34,'得点テーブル'!$B$14:$I$59,6,0))*1.25</f>
        <v>0</v>
      </c>
      <c r="AB34" s="67"/>
      <c r="AC34" s="21">
        <f>IF(AB34=0,0,VLOOKUP(AB34,'得点テーブル'!$B$14:$I$59,7,0))</f>
        <v>0</v>
      </c>
      <c r="AD34" s="67"/>
      <c r="AE34" s="21">
        <f>IF(AD34=0,0,VLOOKUP(AD34,'得点テーブル'!$B$14:$I$59,7,0))*0.25</f>
        <v>0</v>
      </c>
      <c r="AF34" s="146"/>
      <c r="AG34" s="21">
        <f>IF(AF34=0,0,VLOOKUP(AF34,'得点テーブル'!$B$14:$I$59,7,0))*1.25</f>
        <v>0</v>
      </c>
      <c r="AH34" s="107"/>
      <c r="AI34" s="21">
        <f>IF(AH34=0,0,VLOOKUP(AH34,'得点テーブル'!$B$14:$L$59,11,0))</f>
        <v>0</v>
      </c>
      <c r="AJ34" s="67"/>
      <c r="AK34" s="21">
        <f>IF(AJ34=0,0,VLOOKUP(AJ34,'得点テーブル'!$B$14:$K$59,9,0))</f>
        <v>0</v>
      </c>
      <c r="AL34" s="67"/>
      <c r="AM34" s="21">
        <f>IF(AL34=0,0,VLOOKUP(AL34,'得点テーブル'!$B$14:$I$59,5,0))</f>
        <v>0</v>
      </c>
      <c r="AN34" s="67"/>
      <c r="AO34" s="21">
        <f>IF(AN34=0,0,VLOOKUP(AN34,'得点テーブル'!$B$14:$I$59,8,0))</f>
        <v>0</v>
      </c>
      <c r="AP34" s="73"/>
      <c r="AQ34" s="173">
        <f>IF(AP34=0,0,VLOOKUP(AP34,'得点テーブル'!$B$14:$K$59,10,0))</f>
        <v>0</v>
      </c>
      <c r="AR34" s="73"/>
      <c r="AS34" s="173">
        <f>IF(AR34=0,0,VLOOKUP(AR34,'得点テーブル'!$B$14:$K$59,10,0))</f>
        <v>0</v>
      </c>
      <c r="AT34" s="73"/>
      <c r="AU34" s="173">
        <f>IF(AT34=0,0,VLOOKUP(AT34,'得点テーブル'!$B$14:$K$59,10,0))*0.25</f>
        <v>0</v>
      </c>
      <c r="AV34" s="73"/>
      <c r="AW34" s="173">
        <f>IF(AV34=0,0,VLOOKUP(AV34,'得点テーブル'!$B$14:$K$59,10,0))</f>
        <v>0</v>
      </c>
      <c r="AX34" s="73"/>
      <c r="AY34" s="173">
        <f>IF(AX34=0,0,VLOOKUP(AX34,'得点テーブル'!$B$14:$K$59,10,0))</f>
        <v>0</v>
      </c>
      <c r="AZ34" s="73"/>
      <c r="BA34" s="173">
        <f>IF(AZ34=0,0,VLOOKUP(AZ34,'得点テーブル'!$B$14:$K$59,10,0))</f>
        <v>0</v>
      </c>
    </row>
    <row r="35" spans="2:53" ht="13.5">
      <c r="B35" s="129">
        <v>30</v>
      </c>
      <c r="C35" s="23">
        <f t="shared" si="0"/>
        <v>30</v>
      </c>
      <c r="D35" s="159" t="s">
        <v>650</v>
      </c>
      <c r="E35" s="179" t="s">
        <v>651</v>
      </c>
      <c r="F35" s="164" t="s">
        <v>502</v>
      </c>
      <c r="G35" s="20">
        <f t="shared" si="1"/>
        <v>3</v>
      </c>
      <c r="H35" s="73" t="s">
        <v>253</v>
      </c>
      <c r="I35" s="21">
        <f>IF(H35=0,0,VLOOKUP(H35,'得点テーブル'!$B$14:$I$59,2,0))</f>
        <v>3</v>
      </c>
      <c r="J35" s="22"/>
      <c r="K35" s="21">
        <f>IF(J35=0,0,VLOOKUP(J35,'得点テーブル'!$B$14:$I$59,2,0))*0.25</f>
        <v>0</v>
      </c>
      <c r="L35" s="22"/>
      <c r="M35" s="21">
        <f>IF(L35=0,0,VLOOKUP(L35,'得点テーブル'!$B$14:$I$59,2,0))*1.25</f>
        <v>0</v>
      </c>
      <c r="N35" s="74"/>
      <c r="O35" s="21">
        <f>IF(N35=0,0,VLOOKUP(N35,'得点テーブル'!$B$14:$I$59,3,0))</f>
        <v>0</v>
      </c>
      <c r="P35" s="67"/>
      <c r="Q35" s="21">
        <f>IF(P35=0,0,VLOOKUP(P35,'得点テーブル'!$B$14:$I$59,4,0))</f>
        <v>0</v>
      </c>
      <c r="R35" s="219"/>
      <c r="S35" s="21">
        <f>IF(R35=0,0,VLOOKUP(R35,'得点テーブル'!$B$14:$I$59,4,0))*1.25</f>
        <v>0</v>
      </c>
      <c r="T35" s="67"/>
      <c r="U35" s="21">
        <f>IF(T35=0,0,VLOOKUP(T35,'得点テーブル'!$B$14:$I$59,5,0))</f>
        <v>0</v>
      </c>
      <c r="V35" s="67"/>
      <c r="W35" s="21">
        <f>IF(V35=0,0,VLOOKUP(V35,'得点テーブル'!$B$14:$I$59,5,0))</f>
        <v>0</v>
      </c>
      <c r="X35" s="22"/>
      <c r="Y35" s="21">
        <f>IF(X35=0,0,VLOOKUP(X35,'得点テーブル'!$B$14:$I$59,6,0))</f>
        <v>0</v>
      </c>
      <c r="Z35" s="157"/>
      <c r="AA35" s="147">
        <f>IF(Z35=0,0,VLOOKUP(Z35,'得点テーブル'!$B$14:$I$59,6,0))*1.25</f>
        <v>0</v>
      </c>
      <c r="AB35" s="67"/>
      <c r="AC35" s="21">
        <f>IF(AB35=0,0,VLOOKUP(AB35,'得点テーブル'!$B$14:$I$59,7,0))</f>
        <v>0</v>
      </c>
      <c r="AD35" s="67"/>
      <c r="AE35" s="21">
        <f>IF(AD35=0,0,VLOOKUP(AD35,'得点テーブル'!$B$14:$I$59,7,0))*0.25</f>
        <v>0</v>
      </c>
      <c r="AF35" s="146"/>
      <c r="AG35" s="21">
        <f>IF(AF35=0,0,VLOOKUP(AF35,'得点テーブル'!$B$14:$I$59,7,0))*1.25</f>
        <v>0</v>
      </c>
      <c r="AH35" s="107"/>
      <c r="AI35" s="21">
        <f>IF(AH35=0,0,VLOOKUP(AH35,'得点テーブル'!$B$14:$L$59,11,0))</f>
        <v>0</v>
      </c>
      <c r="AJ35" s="67"/>
      <c r="AK35" s="21">
        <f>IF(AJ35=0,0,VLOOKUP(AJ35,'得点テーブル'!$B$14:$K$59,9,0))</f>
        <v>0</v>
      </c>
      <c r="AL35" s="67"/>
      <c r="AM35" s="21">
        <f>IF(AL35=0,0,VLOOKUP(AL35,'得点テーブル'!$B$14:$I$59,5,0))</f>
        <v>0</v>
      </c>
      <c r="AN35" s="67"/>
      <c r="AO35" s="21">
        <f>IF(AN35=0,0,VLOOKUP(AN35,'得点テーブル'!$B$14:$I$59,8,0))</f>
        <v>0</v>
      </c>
      <c r="AP35" s="73"/>
      <c r="AQ35" s="173">
        <f>IF(AP35=0,0,VLOOKUP(AP35,'得点テーブル'!$B$14:$K$59,10,0))</f>
        <v>0</v>
      </c>
      <c r="AR35" s="73"/>
      <c r="AS35" s="173">
        <f>IF(AR35=0,0,VLOOKUP(AR35,'得点テーブル'!$B$14:$K$59,10,0))</f>
        <v>0</v>
      </c>
      <c r="AT35" s="73"/>
      <c r="AU35" s="173">
        <f>IF(AT35=0,0,VLOOKUP(AT35,'得点テーブル'!$B$14:$K$59,10,0))*0.25</f>
        <v>0</v>
      </c>
      <c r="AV35" s="73"/>
      <c r="AW35" s="173">
        <f>IF(AV35=0,0,VLOOKUP(AV35,'得点テーブル'!$B$14:$K$59,10,0))</f>
        <v>0</v>
      </c>
      <c r="AX35" s="73"/>
      <c r="AY35" s="173">
        <f>IF(AX35=0,0,VLOOKUP(AX35,'得点テーブル'!$B$14:$K$59,10,0))</f>
        <v>0</v>
      </c>
      <c r="AZ35" s="73"/>
      <c r="BA35" s="173">
        <f>IF(AZ35=0,0,VLOOKUP(AZ35,'得点テーブル'!$B$14:$K$59,10,0))</f>
        <v>0</v>
      </c>
    </row>
    <row r="36" spans="2:53" ht="13.5">
      <c r="B36" s="129">
        <v>31</v>
      </c>
      <c r="C36" s="23">
        <f t="shared" si="0"/>
        <v>30</v>
      </c>
      <c r="D36" s="159" t="s">
        <v>653</v>
      </c>
      <c r="E36" s="170" t="s">
        <v>450</v>
      </c>
      <c r="F36" s="164" t="s">
        <v>327</v>
      </c>
      <c r="G36" s="20">
        <f t="shared" si="1"/>
        <v>3</v>
      </c>
      <c r="H36" s="73" t="s">
        <v>253</v>
      </c>
      <c r="I36" s="21">
        <f>IF(H36=0,0,VLOOKUP(H36,'得点テーブル'!$B$14:$I$59,2,0))</f>
        <v>3</v>
      </c>
      <c r="J36" s="22"/>
      <c r="K36" s="21">
        <f>IF(J36=0,0,VLOOKUP(J36,'得点テーブル'!$B$14:$I$59,2,0))*0.25</f>
        <v>0</v>
      </c>
      <c r="L36" s="22"/>
      <c r="M36" s="21">
        <f>IF(L36=0,0,VLOOKUP(L36,'得点テーブル'!$B$14:$I$59,2,0))*1.25</f>
        <v>0</v>
      </c>
      <c r="N36" s="74"/>
      <c r="O36" s="21">
        <f>IF(N36=0,0,VLOOKUP(N36,'得点テーブル'!$B$14:$I$59,3,0))</f>
        <v>0</v>
      </c>
      <c r="P36" s="67"/>
      <c r="Q36" s="21">
        <f>IF(P36=0,0,VLOOKUP(P36,'得点テーブル'!$B$14:$I$59,4,0))</f>
        <v>0</v>
      </c>
      <c r="R36" s="219"/>
      <c r="S36" s="21">
        <f>IF(R36=0,0,VLOOKUP(R36,'得点テーブル'!$B$14:$I$59,4,0))*1.25</f>
        <v>0</v>
      </c>
      <c r="T36" s="67"/>
      <c r="U36" s="21">
        <f>IF(T36=0,0,VLOOKUP(T36,'得点テーブル'!$B$14:$I$59,5,0))</f>
        <v>0</v>
      </c>
      <c r="V36" s="67"/>
      <c r="W36" s="21">
        <f>IF(V36=0,0,VLOOKUP(V36,'得点テーブル'!$B$14:$I$59,5,0))</f>
        <v>0</v>
      </c>
      <c r="X36" s="22"/>
      <c r="Y36" s="21">
        <f>IF(X36=0,0,VLOOKUP(X36,'得点テーブル'!$B$14:$I$59,6,0))</f>
        <v>0</v>
      </c>
      <c r="Z36" s="157"/>
      <c r="AA36" s="147">
        <f>IF(Z36=0,0,VLOOKUP(Z36,'得点テーブル'!$B$14:$I$59,6,0))*1.25</f>
        <v>0</v>
      </c>
      <c r="AB36" s="67"/>
      <c r="AC36" s="21">
        <f>IF(AB36=0,0,VLOOKUP(AB36,'得点テーブル'!$B$14:$I$59,7,0))</f>
        <v>0</v>
      </c>
      <c r="AD36" s="67"/>
      <c r="AE36" s="21">
        <f>IF(AD36=0,0,VLOOKUP(AD36,'得点テーブル'!$B$14:$I$59,7,0))*0.25</f>
        <v>0</v>
      </c>
      <c r="AF36" s="146"/>
      <c r="AG36" s="21">
        <f>IF(AF36=0,0,VLOOKUP(AF36,'得点テーブル'!$B$14:$I$59,7,0))*1.25</f>
        <v>0</v>
      </c>
      <c r="AH36" s="107"/>
      <c r="AI36" s="21">
        <f>IF(AH36=0,0,VLOOKUP(AH36,'得点テーブル'!$B$14:$L$59,11,0))</f>
        <v>0</v>
      </c>
      <c r="AJ36" s="67"/>
      <c r="AK36" s="21">
        <f>IF(AJ36=0,0,VLOOKUP(AJ36,'得点テーブル'!$B$14:$K$59,9,0))</f>
        <v>0</v>
      </c>
      <c r="AL36" s="67"/>
      <c r="AM36" s="21">
        <f>IF(AL36=0,0,VLOOKUP(AL36,'得点テーブル'!$B$14:$I$59,5,0))</f>
        <v>0</v>
      </c>
      <c r="AN36" s="67"/>
      <c r="AO36" s="21">
        <f>IF(AN36=0,0,VLOOKUP(AN36,'得点テーブル'!$B$14:$I$59,8,0))</f>
        <v>0</v>
      </c>
      <c r="AP36" s="73"/>
      <c r="AQ36" s="173">
        <f>IF(AP36=0,0,VLOOKUP(AP36,'得点テーブル'!$B$14:$K$59,10,0))</f>
        <v>0</v>
      </c>
      <c r="AR36" s="73"/>
      <c r="AS36" s="173">
        <f>IF(AR36=0,0,VLOOKUP(AR36,'得点テーブル'!$B$14:$K$59,10,0))</f>
        <v>0</v>
      </c>
      <c r="AT36" s="73"/>
      <c r="AU36" s="173">
        <f>IF(AT36=0,0,VLOOKUP(AT36,'得点テーブル'!$B$14:$K$59,10,0))*0.25</f>
        <v>0</v>
      </c>
      <c r="AV36" s="73"/>
      <c r="AW36" s="173">
        <f>IF(AV36=0,0,VLOOKUP(AV36,'得点テーブル'!$B$14:$K$59,10,0))</f>
        <v>0</v>
      </c>
      <c r="AX36" s="73"/>
      <c r="AY36" s="173">
        <f>IF(AX36=0,0,VLOOKUP(AX36,'得点テーブル'!$B$14:$K$59,10,0))</f>
        <v>0</v>
      </c>
      <c r="AZ36" s="73"/>
      <c r="BA36" s="173">
        <f>IF(AZ36=0,0,VLOOKUP(AZ36,'得点テーブル'!$B$14:$K$59,10,0))</f>
        <v>0</v>
      </c>
    </row>
    <row r="37" spans="2:53" ht="13.5">
      <c r="B37" s="129">
        <v>33</v>
      </c>
      <c r="C37" s="23">
        <f t="shared" si="0"/>
        <v>30</v>
      </c>
      <c r="D37" s="237" t="s">
        <v>638</v>
      </c>
      <c r="E37" s="278" t="s">
        <v>636</v>
      </c>
      <c r="F37" s="240" t="s">
        <v>328</v>
      </c>
      <c r="G37" s="20">
        <f t="shared" si="1"/>
        <v>3</v>
      </c>
      <c r="H37" s="73"/>
      <c r="I37" s="21">
        <f>IF(H37=0,0,VLOOKUP(H37,'得点テーブル'!$B$14:$I$59,2,0))</f>
        <v>0</v>
      </c>
      <c r="J37" s="22"/>
      <c r="K37" s="21">
        <f>IF(J37=0,0,VLOOKUP(J37,'得点テーブル'!$B$14:$I$59,2,0))*0.25</f>
        <v>0</v>
      </c>
      <c r="L37" s="22"/>
      <c r="M37" s="21">
        <f>IF(L37=0,0,VLOOKUP(L37,'得点テーブル'!$B$14:$I$59,2,0))*1.25</f>
        <v>0</v>
      </c>
      <c r="N37" s="74"/>
      <c r="O37" s="21">
        <f>IF(N37=0,0,VLOOKUP(N37,'得点テーブル'!$B$14:$I$59,3,0))</f>
        <v>0</v>
      </c>
      <c r="P37" s="67"/>
      <c r="Q37" s="21">
        <f>IF(P37=0,0,VLOOKUP(P37,'得点テーブル'!$B$14:$I$59,4,0))</f>
        <v>0</v>
      </c>
      <c r="R37" s="219"/>
      <c r="S37" s="21">
        <f>IF(R37=0,0,VLOOKUP(R37,'得点テーブル'!$B$14:$I$59,4,0))*1.25</f>
        <v>0</v>
      </c>
      <c r="T37" s="67" t="s">
        <v>584</v>
      </c>
      <c r="U37" s="21">
        <f>IF(T37=0,0,VLOOKUP(T37,'得点テーブル'!$B$14:$I$59,5,0))</f>
        <v>3</v>
      </c>
      <c r="V37" s="67"/>
      <c r="W37" s="21">
        <f>IF(V37=0,0,VLOOKUP(V37,'得点テーブル'!$B$14:$I$59,5,0))</f>
        <v>0</v>
      </c>
      <c r="X37" s="22"/>
      <c r="Y37" s="21">
        <f>IF(X37=0,0,VLOOKUP(X37,'得点テーブル'!$B$14:$I$59,6,0))</f>
        <v>0</v>
      </c>
      <c r="Z37" s="157"/>
      <c r="AA37" s="147">
        <f>IF(Z37=0,0,VLOOKUP(Z37,'得点テーブル'!$B$14:$I$59,6,0))*1.25</f>
        <v>0</v>
      </c>
      <c r="AB37" s="67"/>
      <c r="AC37" s="21">
        <f>IF(AB37=0,0,VLOOKUP(AB37,'得点テーブル'!$B$14:$I$59,7,0))</f>
        <v>0</v>
      </c>
      <c r="AD37" s="67"/>
      <c r="AE37" s="21">
        <f>IF(AD37=0,0,VLOOKUP(AD37,'得点テーブル'!$B$14:$I$59,7,0))*0.25</f>
        <v>0</v>
      </c>
      <c r="AF37" s="146"/>
      <c r="AG37" s="21">
        <f>IF(AF37=0,0,VLOOKUP(AF37,'得点テーブル'!$B$14:$I$59,7,0))*1.25</f>
        <v>0</v>
      </c>
      <c r="AH37" s="107"/>
      <c r="AI37" s="21">
        <f>IF(AH37=0,0,VLOOKUP(AH37,'得点テーブル'!$B$14:$L$59,11,0))</f>
        <v>0</v>
      </c>
      <c r="AJ37" s="67"/>
      <c r="AK37" s="21">
        <f>IF(AJ37=0,0,VLOOKUP(AJ37,'得点テーブル'!$B$14:$K$59,9,0))</f>
        <v>0</v>
      </c>
      <c r="AL37" s="67"/>
      <c r="AM37" s="21">
        <f>IF(AL37=0,0,VLOOKUP(AL37,'得点テーブル'!$B$14:$I$59,5,0))</f>
        <v>0</v>
      </c>
      <c r="AN37" s="67"/>
      <c r="AO37" s="21">
        <f>IF(AN37=0,0,VLOOKUP(AN37,'得点テーブル'!$B$14:$I$59,8,0))</f>
        <v>0</v>
      </c>
      <c r="AP37" s="73"/>
      <c r="AQ37" s="173">
        <f>IF(AP37=0,0,VLOOKUP(AP37,'得点テーブル'!$B$14:$K$59,10,0))</f>
        <v>0</v>
      </c>
      <c r="AR37" s="73"/>
      <c r="AS37" s="173">
        <f>IF(AR37=0,0,VLOOKUP(AR37,'得点テーブル'!$B$14:$K$59,10,0))</f>
        <v>0</v>
      </c>
      <c r="AT37" s="73"/>
      <c r="AU37" s="173">
        <f>IF(AT37=0,0,VLOOKUP(AT37,'得点テーブル'!$B$14:$K$59,10,0))*0.25</f>
        <v>0</v>
      </c>
      <c r="AV37" s="73"/>
      <c r="AW37" s="173">
        <f>IF(AV37=0,0,VLOOKUP(AV37,'得点テーブル'!$B$14:$K$59,10,0))</f>
        <v>0</v>
      </c>
      <c r="AX37" s="73"/>
      <c r="AY37" s="173">
        <f>IF(AX37=0,0,VLOOKUP(AX37,'得点テーブル'!$B$14:$K$59,10,0))</f>
        <v>0</v>
      </c>
      <c r="AZ37" s="73"/>
      <c r="BA37" s="173">
        <f>IF(AZ37=0,0,VLOOKUP(AZ37,'得点テーブル'!$B$14:$K$59,10,0))</f>
        <v>0</v>
      </c>
    </row>
    <row r="38" spans="2:53" ht="13.5">
      <c r="B38" s="129">
        <v>34</v>
      </c>
      <c r="C38" s="23">
        <f t="shared" si="0"/>
        <v>33</v>
      </c>
      <c r="D38" s="169" t="s">
        <v>585</v>
      </c>
      <c r="E38" s="95" t="s">
        <v>622</v>
      </c>
      <c r="F38" s="240" t="s">
        <v>502</v>
      </c>
      <c r="G38" s="20">
        <f t="shared" si="1"/>
        <v>2</v>
      </c>
      <c r="H38" s="73"/>
      <c r="I38" s="21">
        <f>IF(H38=0,0,VLOOKUP(H38,'得点テーブル'!$B$14:$I$59,2,0))</f>
        <v>0</v>
      </c>
      <c r="J38" s="22"/>
      <c r="K38" s="21">
        <f>IF(J38=0,0,VLOOKUP(J38,'得点テーブル'!$B$14:$I$59,2,0))*0.25</f>
        <v>0</v>
      </c>
      <c r="L38" s="22"/>
      <c r="M38" s="21">
        <f>IF(L38=0,0,VLOOKUP(L38,'得点テーブル'!$B$14:$I$59,2,0))*1.25</f>
        <v>0</v>
      </c>
      <c r="N38" s="74"/>
      <c r="O38" s="21">
        <f>IF(N38=0,0,VLOOKUP(N38,'得点テーブル'!$B$14:$I$59,3,0))</f>
        <v>0</v>
      </c>
      <c r="P38" s="67"/>
      <c r="Q38" s="21">
        <f>IF(P38=0,0,VLOOKUP(P38,'得点テーブル'!$B$14:$I$59,4,0))</f>
        <v>0</v>
      </c>
      <c r="R38" s="219"/>
      <c r="S38" s="21">
        <f>IF(R38=0,0,VLOOKUP(R38,'得点テーブル'!$B$14:$I$59,4,0))*1.25</f>
        <v>0</v>
      </c>
      <c r="T38" s="67" t="s">
        <v>345</v>
      </c>
      <c r="U38" s="21">
        <f>IF(T38=0,0,VLOOKUP(T38,'得点テーブル'!$B$14:$I$59,5,0))</f>
        <v>2</v>
      </c>
      <c r="V38" s="67"/>
      <c r="W38" s="21">
        <f>IF(V38=0,0,VLOOKUP(V38,'得点テーブル'!$B$14:$I$59,5,0))</f>
        <v>0</v>
      </c>
      <c r="X38" s="22"/>
      <c r="Y38" s="21">
        <f>IF(X38=0,0,VLOOKUP(X38,'得点テーブル'!$B$14:$I$59,6,0))</f>
        <v>0</v>
      </c>
      <c r="Z38" s="157"/>
      <c r="AA38" s="147">
        <f>IF(Z38=0,0,VLOOKUP(Z38,'得点テーブル'!$B$14:$I$59,6,0))*1.25</f>
        <v>0</v>
      </c>
      <c r="AB38" s="67"/>
      <c r="AC38" s="21">
        <f>IF(AB38=0,0,VLOOKUP(AB38,'得点テーブル'!$B$14:$I$59,7,0))</f>
        <v>0</v>
      </c>
      <c r="AD38" s="67"/>
      <c r="AE38" s="21">
        <f>IF(AD38=0,0,VLOOKUP(AD38,'得点テーブル'!$B$14:$I$59,7,0))*0.25</f>
        <v>0</v>
      </c>
      <c r="AF38" s="146"/>
      <c r="AG38" s="21">
        <f>IF(AF38=0,0,VLOOKUP(AF38,'得点テーブル'!$B$14:$I$59,7,0))*1.25</f>
        <v>0</v>
      </c>
      <c r="AH38" s="107"/>
      <c r="AI38" s="21">
        <f>IF(AH38=0,0,VLOOKUP(AH38,'得点テーブル'!$B$14:$L$59,11,0))</f>
        <v>0</v>
      </c>
      <c r="AJ38" s="67"/>
      <c r="AK38" s="21">
        <f>IF(AJ38=0,0,VLOOKUP(AJ38,'得点テーブル'!$B$14:$K$59,9,0))</f>
        <v>0</v>
      </c>
      <c r="AL38" s="67"/>
      <c r="AM38" s="21">
        <f>IF(AL38=0,0,VLOOKUP(AL38,'得点テーブル'!$B$14:$I$59,5,0))</f>
        <v>0</v>
      </c>
      <c r="AN38" s="67"/>
      <c r="AO38" s="21">
        <f>IF(AN38=0,0,VLOOKUP(AN38,'得点テーブル'!$B$14:$I$59,8,0))</f>
        <v>0</v>
      </c>
      <c r="AP38" s="73"/>
      <c r="AQ38" s="173">
        <f>IF(AP38=0,0,VLOOKUP(AP38,'得点テーブル'!$B$14:$K$59,10,0))</f>
        <v>0</v>
      </c>
      <c r="AR38" s="73"/>
      <c r="AS38" s="173">
        <f>IF(AR38=0,0,VLOOKUP(AR38,'得点テーブル'!$B$14:$K$59,10,0))</f>
        <v>0</v>
      </c>
      <c r="AT38" s="73"/>
      <c r="AU38" s="173">
        <f>IF(AT38=0,0,VLOOKUP(AT38,'得点テーブル'!$B$14:$K$59,10,0))*0.25</f>
        <v>0</v>
      </c>
      <c r="AV38" s="73"/>
      <c r="AW38" s="173">
        <f>IF(AV38=0,0,VLOOKUP(AV38,'得点テーブル'!$B$14:$K$59,10,0))</f>
        <v>0</v>
      </c>
      <c r="AX38" s="73"/>
      <c r="AY38" s="173">
        <f>IF(AX38=0,0,VLOOKUP(AX38,'得点テーブル'!$B$14:$K$59,10,0))</f>
        <v>0</v>
      </c>
      <c r="AZ38" s="73"/>
      <c r="BA38" s="173">
        <f>IF(AZ38=0,0,VLOOKUP(AZ38,'得点テーブル'!$B$14:$K$59,10,0))</f>
        <v>0</v>
      </c>
    </row>
    <row r="39" spans="2:53" ht="13.5">
      <c r="B39" s="129">
        <v>35</v>
      </c>
      <c r="C39" s="23">
        <f t="shared" si="0"/>
        <v>33</v>
      </c>
      <c r="D39" s="148" t="s">
        <v>588</v>
      </c>
      <c r="E39" s="240" t="s">
        <v>589</v>
      </c>
      <c r="F39" s="240" t="s">
        <v>328</v>
      </c>
      <c r="G39" s="20">
        <f t="shared" si="1"/>
        <v>2</v>
      </c>
      <c r="H39" s="73"/>
      <c r="I39" s="21">
        <f>IF(H39=0,0,VLOOKUP(H39,'得点テーブル'!$B$14:$I$59,2,0))</f>
        <v>0</v>
      </c>
      <c r="J39" s="22"/>
      <c r="K39" s="21">
        <f>IF(J39=0,0,VLOOKUP(J39,'得点テーブル'!$B$14:$I$59,2,0))*0.25</f>
        <v>0</v>
      </c>
      <c r="L39" s="22"/>
      <c r="M39" s="21">
        <f>IF(L39=0,0,VLOOKUP(L39,'得点テーブル'!$B$14:$I$59,2,0))*1.25</f>
        <v>0</v>
      </c>
      <c r="N39" s="74"/>
      <c r="O39" s="21">
        <f>IF(N39=0,0,VLOOKUP(N39,'得点テーブル'!$B$14:$I$59,3,0))</f>
        <v>0</v>
      </c>
      <c r="P39" s="67"/>
      <c r="Q39" s="21">
        <f>IF(P39=0,0,VLOOKUP(P39,'得点テーブル'!$B$14:$I$59,4,0))</f>
        <v>0</v>
      </c>
      <c r="R39" s="219"/>
      <c r="S39" s="21">
        <f>IF(R39=0,0,VLOOKUP(R39,'得点テーブル'!$B$14:$I$59,4,0))*1.25</f>
        <v>0</v>
      </c>
      <c r="T39" s="67" t="s">
        <v>234</v>
      </c>
      <c r="U39" s="21">
        <f>IF(T39=0,0,VLOOKUP(T39,'得点テーブル'!$B$14:$I$59,5,0))</f>
        <v>2</v>
      </c>
      <c r="V39" s="67"/>
      <c r="W39" s="21">
        <f>IF(V39=0,0,VLOOKUP(V39,'得点テーブル'!$B$14:$I$59,5,0))</f>
        <v>0</v>
      </c>
      <c r="X39" s="22"/>
      <c r="Y39" s="21">
        <f>IF(X39=0,0,VLOOKUP(X39,'得点テーブル'!$B$14:$I$59,6,0))</f>
        <v>0</v>
      </c>
      <c r="Z39" s="157"/>
      <c r="AA39" s="147">
        <f>IF(Z39=0,0,VLOOKUP(Z39,'得点テーブル'!$B$14:$I$59,6,0))*1.25</f>
        <v>0</v>
      </c>
      <c r="AB39" s="67"/>
      <c r="AC39" s="21">
        <f>IF(AB39=0,0,VLOOKUP(AB39,'得点テーブル'!$B$14:$I$59,7,0))</f>
        <v>0</v>
      </c>
      <c r="AD39" s="67"/>
      <c r="AE39" s="21">
        <f>IF(AD39=0,0,VLOOKUP(AD39,'得点テーブル'!$B$14:$I$59,7,0))*0.25</f>
        <v>0</v>
      </c>
      <c r="AF39" s="146"/>
      <c r="AG39" s="21">
        <f>IF(AF39=0,0,VLOOKUP(AF39,'得点テーブル'!$B$14:$I$59,7,0))*1.25</f>
        <v>0</v>
      </c>
      <c r="AH39" s="107"/>
      <c r="AI39" s="21">
        <f>IF(AH39=0,0,VLOOKUP(AH39,'得点テーブル'!$B$14:$L$59,11,0))</f>
        <v>0</v>
      </c>
      <c r="AJ39" s="67"/>
      <c r="AK39" s="21">
        <f>IF(AJ39=0,0,VLOOKUP(AJ39,'得点テーブル'!$B$14:$K$59,9,0))</f>
        <v>0</v>
      </c>
      <c r="AL39" s="67"/>
      <c r="AM39" s="21">
        <f>IF(AL39=0,0,VLOOKUP(AL39,'得点テーブル'!$B$14:$I$59,5,0))</f>
        <v>0</v>
      </c>
      <c r="AN39" s="67"/>
      <c r="AO39" s="21">
        <f>IF(AN39=0,0,VLOOKUP(AN39,'得点テーブル'!$B$14:$I$59,8,0))</f>
        <v>0</v>
      </c>
      <c r="AP39" s="73"/>
      <c r="AQ39" s="173">
        <f>IF(AP39=0,0,VLOOKUP(AP39,'得点テーブル'!$B$14:$K$59,10,0))</f>
        <v>0</v>
      </c>
      <c r="AR39" s="73"/>
      <c r="AS39" s="173">
        <f>IF(AR39=0,0,VLOOKUP(AR39,'得点テーブル'!$B$14:$K$59,10,0))</f>
        <v>0</v>
      </c>
      <c r="AT39" s="73"/>
      <c r="AU39" s="173">
        <f>IF(AT39=0,0,VLOOKUP(AT39,'得点テーブル'!$B$14:$K$59,10,0))*0.25</f>
        <v>0</v>
      </c>
      <c r="AV39" s="73"/>
      <c r="AW39" s="173">
        <f>IF(AV39=0,0,VLOOKUP(AV39,'得点テーブル'!$B$14:$K$59,10,0))</f>
        <v>0</v>
      </c>
      <c r="AX39" s="73"/>
      <c r="AY39" s="173">
        <f>IF(AX39=0,0,VLOOKUP(AX39,'得点テーブル'!$B$14:$K$59,10,0))</f>
        <v>0</v>
      </c>
      <c r="AZ39" s="73"/>
      <c r="BA39" s="173">
        <f>IF(AZ39=0,0,VLOOKUP(AZ39,'得点テーブル'!$B$14:$K$59,10,0))</f>
        <v>0</v>
      </c>
    </row>
    <row r="40" spans="2:53" ht="13.5">
      <c r="B40" s="129">
        <v>36</v>
      </c>
      <c r="C40" s="23">
        <f t="shared" si="0"/>
        <v>35</v>
      </c>
      <c r="D40" s="165" t="s">
        <v>278</v>
      </c>
      <c r="E40" s="196" t="s">
        <v>279</v>
      </c>
      <c r="F40" s="164"/>
      <c r="G40" s="20">
        <f t="shared" si="1"/>
        <v>1.25</v>
      </c>
      <c r="H40" s="73"/>
      <c r="I40" s="21">
        <f>IF(H40=0,0,VLOOKUP(H40,'得点テーブル'!$B$14:$I$59,2,0))</f>
        <v>0</v>
      </c>
      <c r="J40" s="22"/>
      <c r="K40" s="21">
        <f>IF(J40=0,0,VLOOKUP(J40,'得点テーブル'!$B$14:$I$59,2,0))*0.25</f>
        <v>0</v>
      </c>
      <c r="L40" s="22"/>
      <c r="M40" s="21">
        <f>IF(L40=0,0,VLOOKUP(L40,'得点テーブル'!$B$14:$I$59,2,0))*1.25</f>
        <v>0</v>
      </c>
      <c r="N40" s="74"/>
      <c r="O40" s="21">
        <f>IF(N40=0,0,VLOOKUP(N40,'得点テーブル'!$B$14:$I$59,3,0))</f>
        <v>0</v>
      </c>
      <c r="P40" s="67"/>
      <c r="Q40" s="21">
        <f>IF(P40=0,0,VLOOKUP(P40,'得点テーブル'!$B$14:$I$59,4,0))</f>
        <v>0</v>
      </c>
      <c r="R40" s="219"/>
      <c r="S40" s="21">
        <f>IF(R40=0,0,VLOOKUP(R40,'得点テーブル'!$B$14:$I$59,4,0))*1.25</f>
        <v>0</v>
      </c>
      <c r="T40" s="67"/>
      <c r="U40" s="21">
        <f>IF(T40=0,0,VLOOKUP(T40,'得点テーブル'!$B$14:$I$59,5,0))</f>
        <v>0</v>
      </c>
      <c r="V40" s="67"/>
      <c r="W40" s="21">
        <f>IF(V40=0,0,VLOOKUP(V40,'得点テーブル'!$B$14:$I$59,5,0))</f>
        <v>0</v>
      </c>
      <c r="X40" s="22"/>
      <c r="Y40" s="21">
        <f>IF(X40=0,0,VLOOKUP(X40,'得点テーブル'!$B$14:$I$59,6,0))</f>
        <v>0</v>
      </c>
      <c r="Z40" s="157"/>
      <c r="AA40" s="147">
        <f>IF(Z40=0,0,VLOOKUP(Z40,'得点テーブル'!$B$14:$I$59,6,0))*1.25</f>
        <v>0</v>
      </c>
      <c r="AB40" s="67"/>
      <c r="AC40" s="21">
        <f>IF(AB40=0,0,VLOOKUP(AB40,'得点テーブル'!$B$14:$I$59,7,0))</f>
        <v>0</v>
      </c>
      <c r="AD40" s="67" t="s">
        <v>253</v>
      </c>
      <c r="AE40" s="21">
        <f>IF(AD40=0,0,VLOOKUP(AD40,'得点テーブル'!$B$14:$I$59,7,0))*0.25</f>
        <v>1.25</v>
      </c>
      <c r="AF40" s="146"/>
      <c r="AG40" s="21">
        <f>IF(AF40=0,0,VLOOKUP(AF40,'得点テーブル'!$B$14:$I$59,7,0))*1.25</f>
        <v>0</v>
      </c>
      <c r="AH40" s="107"/>
      <c r="AI40" s="21">
        <f>IF(AH40=0,0,VLOOKUP(AH40,'得点テーブル'!$B$14:$L$59,11,0))</f>
        <v>0</v>
      </c>
      <c r="AJ40" s="67"/>
      <c r="AK40" s="21">
        <f>IF(AJ40=0,0,VLOOKUP(AJ40,'得点テーブル'!$B$14:$K$59,9,0))</f>
        <v>0</v>
      </c>
      <c r="AL40" s="67"/>
      <c r="AM40" s="21">
        <f>IF(AL40=0,0,VLOOKUP(AL40,'得点テーブル'!$B$14:$I$59,5,0))</f>
        <v>0</v>
      </c>
      <c r="AN40" s="67"/>
      <c r="AO40" s="21">
        <f>IF(AN40=0,0,VLOOKUP(AN40,'得点テーブル'!$B$14:$I$59,8,0))</f>
        <v>0</v>
      </c>
      <c r="AP40" s="73"/>
      <c r="AQ40" s="173">
        <f>IF(AP40=0,0,VLOOKUP(AP40,'得点テーブル'!$B$14:$K$59,10,0))</f>
        <v>0</v>
      </c>
      <c r="AR40" s="73"/>
      <c r="AS40" s="173">
        <f>IF(AR40=0,0,VLOOKUP(AR40,'得点テーブル'!$B$14:$K$59,10,0))</f>
        <v>0</v>
      </c>
      <c r="AT40" s="73"/>
      <c r="AU40" s="173">
        <f>IF(AT40=0,0,VLOOKUP(AT40,'得点テーブル'!$B$14:$K$59,10,0))*0.25</f>
        <v>0</v>
      </c>
      <c r="AV40" s="73"/>
      <c r="AW40" s="173">
        <f>IF(AV40=0,0,VLOOKUP(AV40,'得点テーブル'!$B$14:$K$59,10,0))</f>
        <v>0</v>
      </c>
      <c r="AX40" s="73"/>
      <c r="AY40" s="173">
        <f>IF(AX40=0,0,VLOOKUP(AX40,'得点テーブル'!$B$14:$K$59,10,0))</f>
        <v>0</v>
      </c>
      <c r="AZ40" s="73"/>
      <c r="BA40" s="173">
        <f>IF(AZ40=0,0,VLOOKUP(AZ40,'得点テーブル'!$B$14:$K$59,10,0))</f>
        <v>0</v>
      </c>
    </row>
    <row r="41" spans="2:53" ht="13.5">
      <c r="B41" s="129">
        <v>37</v>
      </c>
      <c r="C41" s="23">
        <f t="shared" si="0"/>
        <v>36</v>
      </c>
      <c r="D41" s="148" t="s">
        <v>590</v>
      </c>
      <c r="E41" s="240" t="s">
        <v>636</v>
      </c>
      <c r="F41" s="240" t="s">
        <v>591</v>
      </c>
      <c r="G41" s="20">
        <f t="shared" si="1"/>
        <v>1</v>
      </c>
      <c r="H41" s="73"/>
      <c r="I41" s="21">
        <f>IF(H41=0,0,VLOOKUP(H41,'得点テーブル'!$B$14:$I$59,2,0))</f>
        <v>0</v>
      </c>
      <c r="J41" s="22"/>
      <c r="K41" s="21">
        <f>IF(J41=0,0,VLOOKUP(J41,'得点テーブル'!$B$14:$I$59,2,0))*0.25</f>
        <v>0</v>
      </c>
      <c r="L41" s="22"/>
      <c r="M41" s="21">
        <f>IF(L41=0,0,VLOOKUP(L41,'得点テーブル'!$B$14:$I$59,2,0))*1.25</f>
        <v>0</v>
      </c>
      <c r="N41" s="74"/>
      <c r="O41" s="21">
        <f>IF(N41=0,0,VLOOKUP(N41,'得点テーブル'!$B$14:$I$59,3,0))</f>
        <v>0</v>
      </c>
      <c r="P41" s="67"/>
      <c r="Q41" s="21">
        <f>IF(P41=0,0,VLOOKUP(P41,'得点テーブル'!$B$14:$I$59,4,0))</f>
        <v>0</v>
      </c>
      <c r="R41" s="147"/>
      <c r="S41" s="21">
        <f>IF(R41=0,0,VLOOKUP(R41,'得点テーブル'!$B$14:$I$59,4,0))*1.25</f>
        <v>0</v>
      </c>
      <c r="T41" s="67" t="s">
        <v>235</v>
      </c>
      <c r="U41" s="21">
        <f>IF(T41=0,0,VLOOKUP(T41,'得点テーブル'!$B$14:$I$59,5,0))</f>
        <v>1</v>
      </c>
      <c r="V41" s="67"/>
      <c r="W41" s="21">
        <f>IF(V41=0,0,VLOOKUP(V41,'得点テーブル'!$B$14:$I$59,5,0))</f>
        <v>0</v>
      </c>
      <c r="X41" s="22"/>
      <c r="Y41" s="21">
        <f>IF(X41=0,0,VLOOKUP(X41,'得点テーブル'!$B$14:$I$59,6,0))</f>
        <v>0</v>
      </c>
      <c r="Z41" s="157"/>
      <c r="AA41" s="147">
        <f>IF(Z41=0,0,VLOOKUP(Z41,'得点テーブル'!$B$14:$I$59,6,0))*1.25</f>
        <v>0</v>
      </c>
      <c r="AB41" s="67"/>
      <c r="AC41" s="21">
        <f>IF(AB41=0,0,VLOOKUP(AB41,'得点テーブル'!$B$14:$I$59,7,0))</f>
        <v>0</v>
      </c>
      <c r="AD41" s="67"/>
      <c r="AE41" s="21">
        <f>IF(AD41=0,0,VLOOKUP(AD41,'得点テーブル'!$B$14:$I$59,7,0))*0.25</f>
        <v>0</v>
      </c>
      <c r="AF41" s="146"/>
      <c r="AG41" s="21">
        <f>IF(AF41=0,0,VLOOKUP(AF41,'得点テーブル'!$B$14:$I$59,7,0))*1.25</f>
        <v>0</v>
      </c>
      <c r="AH41" s="107"/>
      <c r="AI41" s="21">
        <f>IF(AH41=0,0,VLOOKUP(AH41,'得点テーブル'!$B$14:$L$59,11,0))</f>
        <v>0</v>
      </c>
      <c r="AJ41" s="67"/>
      <c r="AK41" s="21">
        <f>IF(AJ41=0,0,VLOOKUP(AJ41,'得点テーブル'!$B$14:$K$59,9,0))</f>
        <v>0</v>
      </c>
      <c r="AL41" s="67"/>
      <c r="AM41" s="21">
        <f>IF(AL41=0,0,VLOOKUP(AL41,'得点テーブル'!$B$14:$I$59,5,0))</f>
        <v>0</v>
      </c>
      <c r="AN41" s="67"/>
      <c r="AO41" s="21">
        <f>IF(AN41=0,0,VLOOKUP(AN41,'得点テーブル'!$B$14:$I$59,8,0))</f>
        <v>0</v>
      </c>
      <c r="AP41" s="73"/>
      <c r="AQ41" s="173">
        <f>IF(AP41=0,0,VLOOKUP(AP41,'得点テーブル'!$B$14:$K$59,10,0))</f>
        <v>0</v>
      </c>
      <c r="AR41" s="73"/>
      <c r="AS41" s="173">
        <f>IF(AR41=0,0,VLOOKUP(AR41,'得点テーブル'!$B$14:$K$59,10,0))</f>
        <v>0</v>
      </c>
      <c r="AT41" s="73"/>
      <c r="AU41" s="173">
        <f>IF(AT41=0,0,VLOOKUP(AT41,'得点テーブル'!$B$14:$K$59,10,0))*0.25</f>
        <v>0</v>
      </c>
      <c r="AV41" s="73"/>
      <c r="AW41" s="173">
        <f>IF(AV41=0,0,VLOOKUP(AV41,'得点テーブル'!$B$14:$K$59,10,0))</f>
        <v>0</v>
      </c>
      <c r="AX41" s="73"/>
      <c r="AY41" s="173">
        <f>IF(AX41=0,0,VLOOKUP(AX41,'得点テーブル'!$B$14:$K$59,10,0))</f>
        <v>0</v>
      </c>
      <c r="AZ41" s="73"/>
      <c r="BA41" s="173">
        <f>IF(AZ41=0,0,VLOOKUP(AZ41,'得点テーブル'!$B$14:$K$59,10,0))</f>
        <v>0</v>
      </c>
    </row>
    <row r="42" spans="2:53" ht="13.5">
      <c r="B42" s="129">
        <v>38</v>
      </c>
      <c r="C42" s="23">
        <f t="shared" si="0"/>
        <v>36</v>
      </c>
      <c r="D42" s="148" t="s">
        <v>592</v>
      </c>
      <c r="E42" s="240" t="s">
        <v>636</v>
      </c>
      <c r="F42" s="240" t="s">
        <v>328</v>
      </c>
      <c r="G42" s="20">
        <f t="shared" si="1"/>
        <v>1</v>
      </c>
      <c r="H42" s="73"/>
      <c r="I42" s="21">
        <f>IF(H42=0,0,VLOOKUP(H42,'得点テーブル'!$B$14:$I$59,2,0))</f>
        <v>0</v>
      </c>
      <c r="J42" s="22"/>
      <c r="K42" s="21">
        <f>IF(J42=0,0,VLOOKUP(J42,'得点テーブル'!$B$14:$I$59,2,0))*0.25</f>
        <v>0</v>
      </c>
      <c r="L42" s="22"/>
      <c r="M42" s="21">
        <f>IF(L42=0,0,VLOOKUP(L42,'得点テーブル'!$B$14:$I$59,2,0))*1.25</f>
        <v>0</v>
      </c>
      <c r="N42" s="74"/>
      <c r="O42" s="21">
        <f>IF(N42=0,0,VLOOKUP(N42,'得点テーブル'!$B$14:$I$59,3,0))</f>
        <v>0</v>
      </c>
      <c r="P42" s="67"/>
      <c r="Q42" s="21">
        <f>IF(P42=0,0,VLOOKUP(P42,'得点テーブル'!$B$14:$I$59,4,0))</f>
        <v>0</v>
      </c>
      <c r="R42" s="147"/>
      <c r="S42" s="21">
        <f>IF(R42=0,0,VLOOKUP(R42,'得点テーブル'!$B$14:$I$59,4,0))*1.25</f>
        <v>0</v>
      </c>
      <c r="T42" s="67" t="s">
        <v>235</v>
      </c>
      <c r="U42" s="21">
        <f>IF(T42=0,0,VLOOKUP(T42,'得点テーブル'!$B$14:$I$59,5,0))</f>
        <v>1</v>
      </c>
      <c r="V42" s="67"/>
      <c r="W42" s="21">
        <f>IF(V42=0,0,VLOOKUP(V42,'得点テーブル'!$B$14:$I$59,5,0))</f>
        <v>0</v>
      </c>
      <c r="X42" s="22"/>
      <c r="Y42" s="21">
        <f>IF(X42=0,0,VLOOKUP(X42,'得点テーブル'!$B$14:$I$59,6,0))</f>
        <v>0</v>
      </c>
      <c r="Z42" s="157"/>
      <c r="AA42" s="147">
        <f>IF(Z42=0,0,VLOOKUP(Z42,'得点テーブル'!$B$14:$I$59,6,0))*1.25</f>
        <v>0</v>
      </c>
      <c r="AB42" s="67"/>
      <c r="AC42" s="21">
        <f>IF(AB42=0,0,VLOOKUP(AB42,'得点テーブル'!$B$14:$I$59,7,0))</f>
        <v>0</v>
      </c>
      <c r="AD42" s="67"/>
      <c r="AE42" s="21">
        <f>IF(AD42=0,0,VLOOKUP(AD42,'得点テーブル'!$B$14:$I$59,7,0))*0.25</f>
        <v>0</v>
      </c>
      <c r="AF42" s="146"/>
      <c r="AG42" s="21">
        <f>IF(AF42=0,0,VLOOKUP(AF42,'得点テーブル'!$B$14:$I$59,7,0))*1.25</f>
        <v>0</v>
      </c>
      <c r="AH42" s="107"/>
      <c r="AI42" s="21">
        <f>IF(AH42=0,0,VLOOKUP(AH42,'得点テーブル'!$B$14:$L$59,11,0))</f>
        <v>0</v>
      </c>
      <c r="AJ42" s="67"/>
      <c r="AK42" s="21">
        <f>IF(AJ42=0,0,VLOOKUP(AJ42,'得点テーブル'!$B$14:$K$59,9,0))</f>
        <v>0</v>
      </c>
      <c r="AL42" s="67"/>
      <c r="AM42" s="21">
        <f>IF(AL42=0,0,VLOOKUP(AL42,'得点テーブル'!$B$14:$I$59,5,0))</f>
        <v>0</v>
      </c>
      <c r="AN42" s="67"/>
      <c r="AO42" s="21">
        <f>IF(AN42=0,0,VLOOKUP(AN42,'得点テーブル'!$B$14:$I$59,8,0))</f>
        <v>0</v>
      </c>
      <c r="AP42" s="73"/>
      <c r="AQ42" s="173">
        <f>IF(AP42=0,0,VLOOKUP(AP42,'得点テーブル'!$B$14:$K$59,10,0))</f>
        <v>0</v>
      </c>
      <c r="AR42" s="73"/>
      <c r="AS42" s="173">
        <f>IF(AR42=0,0,VLOOKUP(AR42,'得点テーブル'!$B$14:$K$59,10,0))</f>
        <v>0</v>
      </c>
      <c r="AT42" s="73"/>
      <c r="AU42" s="173">
        <f>IF(AT42=0,0,VLOOKUP(AT42,'得点テーブル'!$B$14:$K$59,10,0))*0.25</f>
        <v>0</v>
      </c>
      <c r="AV42" s="73"/>
      <c r="AW42" s="173">
        <f>IF(AV42=0,0,VLOOKUP(AV42,'得点テーブル'!$B$14:$K$59,10,0))</f>
        <v>0</v>
      </c>
      <c r="AX42" s="73"/>
      <c r="AY42" s="173">
        <f>IF(AX42=0,0,VLOOKUP(AX42,'得点テーブル'!$B$14:$K$59,10,0))</f>
        <v>0</v>
      </c>
      <c r="AZ42" s="73"/>
      <c r="BA42" s="173">
        <f>IF(AZ42=0,0,VLOOKUP(AZ42,'得点テーブル'!$B$14:$K$59,10,0))</f>
        <v>0</v>
      </c>
    </row>
    <row r="43" spans="2:53" ht="13.5">
      <c r="B43" s="129">
        <v>39</v>
      </c>
      <c r="C43" s="23">
        <f t="shared" si="0"/>
        <v>36</v>
      </c>
      <c r="D43" s="148" t="s">
        <v>593</v>
      </c>
      <c r="E43" s="240" t="s">
        <v>516</v>
      </c>
      <c r="F43" s="240" t="s">
        <v>594</v>
      </c>
      <c r="G43" s="20">
        <f t="shared" si="1"/>
        <v>1</v>
      </c>
      <c r="H43" s="73"/>
      <c r="I43" s="21">
        <f>IF(H43=0,0,VLOOKUP(H43,'得点テーブル'!$B$14:$I$59,2,0))</f>
        <v>0</v>
      </c>
      <c r="J43" s="22"/>
      <c r="K43" s="21">
        <f>IF(J43=0,0,VLOOKUP(J43,'得点テーブル'!$B$14:$I$59,2,0))*0.25</f>
        <v>0</v>
      </c>
      <c r="L43" s="22"/>
      <c r="M43" s="21">
        <f>IF(L43=0,0,VLOOKUP(L43,'得点テーブル'!$B$14:$I$59,2,0))*1.25</f>
        <v>0</v>
      </c>
      <c r="N43" s="74"/>
      <c r="O43" s="21">
        <f>IF(N43=0,0,VLOOKUP(N43,'得点テーブル'!$B$14:$I$59,3,0))</f>
        <v>0</v>
      </c>
      <c r="P43" s="67"/>
      <c r="Q43" s="21">
        <f>IF(P43=0,0,VLOOKUP(P43,'得点テーブル'!$B$14:$I$59,4,0))</f>
        <v>0</v>
      </c>
      <c r="R43" s="147"/>
      <c r="S43" s="21">
        <f>IF(R43=0,0,VLOOKUP(R43,'得点テーブル'!$B$14:$I$59,4,0))*1.25</f>
        <v>0</v>
      </c>
      <c r="T43" s="67" t="s">
        <v>235</v>
      </c>
      <c r="U43" s="21">
        <f>IF(T43=0,0,VLOOKUP(T43,'得点テーブル'!$B$14:$I$59,5,0))</f>
        <v>1</v>
      </c>
      <c r="V43" s="67"/>
      <c r="W43" s="21">
        <f>IF(V43=0,0,VLOOKUP(V43,'得点テーブル'!$B$14:$I$59,5,0))</f>
        <v>0</v>
      </c>
      <c r="X43" s="22"/>
      <c r="Y43" s="21">
        <f>IF(X43=0,0,VLOOKUP(X43,'得点テーブル'!$B$14:$I$59,6,0))</f>
        <v>0</v>
      </c>
      <c r="Z43" s="157"/>
      <c r="AA43" s="147">
        <f>IF(Z43=0,0,VLOOKUP(Z43,'得点テーブル'!$B$14:$I$59,6,0))*1.25</f>
        <v>0</v>
      </c>
      <c r="AB43" s="67"/>
      <c r="AC43" s="21">
        <f>IF(AB43=0,0,VLOOKUP(AB43,'得点テーブル'!$B$14:$I$59,7,0))</f>
        <v>0</v>
      </c>
      <c r="AD43" s="67"/>
      <c r="AE43" s="21">
        <f>IF(AD43=0,0,VLOOKUP(AD43,'得点テーブル'!$B$14:$I$59,7,0))*0.25</f>
        <v>0</v>
      </c>
      <c r="AF43" s="146"/>
      <c r="AG43" s="21">
        <f>IF(AF43=0,0,VLOOKUP(AF43,'得点テーブル'!$B$14:$I$59,7,0))*1.25</f>
        <v>0</v>
      </c>
      <c r="AH43" s="107"/>
      <c r="AI43" s="21">
        <f>IF(AH43=0,0,VLOOKUP(AH43,'得点テーブル'!$B$14:$L$59,11,0))</f>
        <v>0</v>
      </c>
      <c r="AJ43" s="67"/>
      <c r="AK43" s="21">
        <f>IF(AJ43=0,0,VLOOKUP(AJ43,'得点テーブル'!$B$14:$K$59,9,0))</f>
        <v>0</v>
      </c>
      <c r="AL43" s="67"/>
      <c r="AM43" s="21">
        <f>IF(AL43=0,0,VLOOKUP(AL43,'得点テーブル'!$B$14:$I$59,5,0))</f>
        <v>0</v>
      </c>
      <c r="AN43" s="67"/>
      <c r="AO43" s="21">
        <f>IF(AN43=0,0,VLOOKUP(AN43,'得点テーブル'!$B$14:$I$59,8,0))</f>
        <v>0</v>
      </c>
      <c r="AP43" s="73"/>
      <c r="AQ43" s="173">
        <f>IF(AP43=0,0,VLOOKUP(AP43,'得点テーブル'!$B$14:$K$59,10,0))</f>
        <v>0</v>
      </c>
      <c r="AR43" s="73"/>
      <c r="AS43" s="173">
        <f>IF(AR43=0,0,VLOOKUP(AR43,'得点テーブル'!$B$14:$K$59,10,0))</f>
        <v>0</v>
      </c>
      <c r="AT43" s="73"/>
      <c r="AU43" s="173">
        <f>IF(AT43=0,0,VLOOKUP(AT43,'得点テーブル'!$B$14:$K$59,10,0))*0.25</f>
        <v>0</v>
      </c>
      <c r="AV43" s="73"/>
      <c r="AW43" s="173">
        <f>IF(AV43=0,0,VLOOKUP(AV43,'得点テーブル'!$B$14:$K$59,10,0))</f>
        <v>0</v>
      </c>
      <c r="AX43" s="73"/>
      <c r="AY43" s="173">
        <f>IF(AX43=0,0,VLOOKUP(AX43,'得点テーブル'!$B$14:$K$59,10,0))</f>
        <v>0</v>
      </c>
      <c r="AZ43" s="73"/>
      <c r="BA43" s="173">
        <f>IF(AZ43=0,0,VLOOKUP(AZ43,'得点テーブル'!$B$14:$K$59,10,0))</f>
        <v>0</v>
      </c>
    </row>
    <row r="44" spans="2:53" ht="13.5">
      <c r="B44" s="129">
        <v>40</v>
      </c>
      <c r="C44" s="23">
        <f t="shared" si="0"/>
        <v>36</v>
      </c>
      <c r="D44" s="148" t="s">
        <v>595</v>
      </c>
      <c r="E44" s="240" t="s">
        <v>636</v>
      </c>
      <c r="F44" s="240" t="s">
        <v>447</v>
      </c>
      <c r="G44" s="20">
        <f t="shared" si="1"/>
        <v>1</v>
      </c>
      <c r="H44" s="73"/>
      <c r="I44" s="21">
        <f>IF(H44=0,0,VLOOKUP(H44,'得点テーブル'!$B$14:$I$59,2,0))</f>
        <v>0</v>
      </c>
      <c r="J44" s="22"/>
      <c r="K44" s="21">
        <f>IF(J44=0,0,VLOOKUP(J44,'得点テーブル'!$B$14:$I$59,2,0))*0.25</f>
        <v>0</v>
      </c>
      <c r="L44" s="22"/>
      <c r="M44" s="21">
        <f>IF(L44=0,0,VLOOKUP(L44,'得点テーブル'!$B$14:$I$59,2,0))*1.25</f>
        <v>0</v>
      </c>
      <c r="N44" s="74"/>
      <c r="O44" s="21">
        <f>IF(N44=0,0,VLOOKUP(N44,'得点テーブル'!$B$14:$I$59,3,0))</f>
        <v>0</v>
      </c>
      <c r="P44" s="67"/>
      <c r="Q44" s="21">
        <f>IF(P44=0,0,VLOOKUP(P44,'得点テーブル'!$B$14:$I$59,4,0))</f>
        <v>0</v>
      </c>
      <c r="R44" s="147"/>
      <c r="S44" s="21">
        <f>IF(R44=0,0,VLOOKUP(R44,'得点テーブル'!$B$14:$I$59,4,0))*1.25</f>
        <v>0</v>
      </c>
      <c r="T44" s="67" t="s">
        <v>235</v>
      </c>
      <c r="U44" s="21">
        <f>IF(T44=0,0,VLOOKUP(T44,'得点テーブル'!$B$14:$I$59,5,0))</f>
        <v>1</v>
      </c>
      <c r="V44" s="67"/>
      <c r="W44" s="21">
        <f>IF(V44=0,0,VLOOKUP(V44,'得点テーブル'!$B$14:$I$59,5,0))</f>
        <v>0</v>
      </c>
      <c r="X44" s="22"/>
      <c r="Y44" s="21">
        <f>IF(X44=0,0,VLOOKUP(X44,'得点テーブル'!$B$14:$I$59,6,0))</f>
        <v>0</v>
      </c>
      <c r="Z44" s="157"/>
      <c r="AA44" s="147">
        <f>IF(Z44=0,0,VLOOKUP(Z44,'得点テーブル'!$B$14:$I$59,6,0))*1.25</f>
        <v>0</v>
      </c>
      <c r="AB44" s="67"/>
      <c r="AC44" s="21">
        <f>IF(AB44=0,0,VLOOKUP(AB44,'得点テーブル'!$B$14:$I$59,7,0))</f>
        <v>0</v>
      </c>
      <c r="AD44" s="67"/>
      <c r="AE44" s="21">
        <f>IF(AD44=0,0,VLOOKUP(AD44,'得点テーブル'!$B$14:$I$59,7,0))*0.25</f>
        <v>0</v>
      </c>
      <c r="AF44" s="146"/>
      <c r="AG44" s="21">
        <f>IF(AF44=0,0,VLOOKUP(AF44,'得点テーブル'!$B$14:$I$59,7,0))*1.25</f>
        <v>0</v>
      </c>
      <c r="AH44" s="107"/>
      <c r="AI44" s="21">
        <f>IF(AH44=0,0,VLOOKUP(AH44,'得点テーブル'!$B$14:$L$59,11,0))</f>
        <v>0</v>
      </c>
      <c r="AJ44" s="67"/>
      <c r="AK44" s="21">
        <f>IF(AJ44=0,0,VLOOKUP(AJ44,'得点テーブル'!$B$14:$K$59,9,0))</f>
        <v>0</v>
      </c>
      <c r="AL44" s="67"/>
      <c r="AM44" s="21">
        <f>IF(AL44=0,0,VLOOKUP(AL44,'得点テーブル'!$B$14:$I$59,5,0))</f>
        <v>0</v>
      </c>
      <c r="AN44" s="67"/>
      <c r="AO44" s="21">
        <f>IF(AN44=0,0,VLOOKUP(AN44,'得点テーブル'!$B$14:$I$59,8,0))</f>
        <v>0</v>
      </c>
      <c r="AP44" s="73"/>
      <c r="AQ44" s="173">
        <f>IF(AP44=0,0,VLOOKUP(AP44,'得点テーブル'!$B$14:$K$59,10,0))</f>
        <v>0</v>
      </c>
      <c r="AR44" s="73"/>
      <c r="AS44" s="173">
        <f>IF(AR44=0,0,VLOOKUP(AR44,'得点テーブル'!$B$14:$K$59,10,0))</f>
        <v>0</v>
      </c>
      <c r="AT44" s="73"/>
      <c r="AU44" s="173">
        <f>IF(AT44=0,0,VLOOKUP(AT44,'得点テーブル'!$B$14:$K$59,10,0))*0.25</f>
        <v>0</v>
      </c>
      <c r="AV44" s="73"/>
      <c r="AW44" s="173">
        <f>IF(AV44=0,0,VLOOKUP(AV44,'得点テーブル'!$B$14:$K$59,10,0))</f>
        <v>0</v>
      </c>
      <c r="AX44" s="73"/>
      <c r="AY44" s="173">
        <f>IF(AX44=0,0,VLOOKUP(AX44,'得点テーブル'!$B$14:$K$59,10,0))</f>
        <v>0</v>
      </c>
      <c r="AZ44" s="73"/>
      <c r="BA44" s="173">
        <f>IF(AZ44=0,0,VLOOKUP(AZ44,'得点テーブル'!$B$14:$K$59,10,0))</f>
        <v>0</v>
      </c>
    </row>
    <row r="45" spans="2:53" ht="13.5">
      <c r="B45" s="129">
        <v>41</v>
      </c>
      <c r="C45" s="23">
        <f t="shared" si="0"/>
      </c>
      <c r="D45" s="142" t="s">
        <v>453</v>
      </c>
      <c r="E45" s="95" t="s">
        <v>166</v>
      </c>
      <c r="F45" s="164" t="s">
        <v>502</v>
      </c>
      <c r="G45" s="20">
        <f t="shared" si="1"/>
        <v>0</v>
      </c>
      <c r="H45" s="73"/>
      <c r="I45" s="21">
        <f>IF(H45=0,0,VLOOKUP(H45,'得点テーブル'!$B$14:$I$59,2,0))</f>
        <v>0</v>
      </c>
      <c r="J45" s="22"/>
      <c r="K45" s="21">
        <f>IF(J45=0,0,VLOOKUP(J45,'得点テーブル'!$B$14:$I$59,2,0))*0.25</f>
        <v>0</v>
      </c>
      <c r="L45" s="22"/>
      <c r="M45" s="21">
        <f>IF(L45=0,0,VLOOKUP(L45,'得点テーブル'!$B$14:$I$59,2,0))*1.25</f>
        <v>0</v>
      </c>
      <c r="N45" s="74"/>
      <c r="O45" s="21">
        <f>IF(N45=0,0,VLOOKUP(N45,'得点テーブル'!$B$14:$I$59,3,0))</f>
        <v>0</v>
      </c>
      <c r="P45" s="67"/>
      <c r="Q45" s="21">
        <f>IF(P45=0,0,VLOOKUP(P45,'得点テーブル'!$B$14:$I$59,4,0))</f>
        <v>0</v>
      </c>
      <c r="R45" s="219"/>
      <c r="S45" s="21">
        <f>IF(R45=0,0,VLOOKUP(R45,'得点テーブル'!$B$14:$I$59,4,0))*1.25</f>
        <v>0</v>
      </c>
      <c r="T45" s="67"/>
      <c r="U45" s="21">
        <f>IF(T45=0,0,VLOOKUP(T45,'得点テーブル'!$B$14:$I$59,5,0))</f>
        <v>0</v>
      </c>
      <c r="V45" s="67"/>
      <c r="W45" s="21">
        <f>IF(V45=0,0,VLOOKUP(V45,'得点テーブル'!$B$14:$I$59,5,0))</f>
        <v>0</v>
      </c>
      <c r="X45" s="22"/>
      <c r="Y45" s="21">
        <f>IF(X45=0,0,VLOOKUP(X45,'得点テーブル'!$B$14:$I$59,6,0))</f>
        <v>0</v>
      </c>
      <c r="Z45" s="157"/>
      <c r="AA45" s="147">
        <f>IF(Z45=0,0,VLOOKUP(Z45,'得点テーブル'!$B$14:$I$59,6,0))*1.25</f>
        <v>0</v>
      </c>
      <c r="AB45" s="67"/>
      <c r="AC45" s="21">
        <f>IF(AB45=0,0,VLOOKUP(AB45,'得点テーブル'!$B$14:$I$59,7,0))</f>
        <v>0</v>
      </c>
      <c r="AD45" s="67"/>
      <c r="AE45" s="21">
        <f>IF(AD45=0,0,VLOOKUP(AD45,'得点テーブル'!$B$14:$I$59,7,0))*0.25</f>
        <v>0</v>
      </c>
      <c r="AF45" s="146"/>
      <c r="AG45" s="21">
        <f>IF(AF45=0,0,VLOOKUP(AF45,'得点テーブル'!$B$14:$I$59,7,0))*1.25</f>
        <v>0</v>
      </c>
      <c r="AH45" s="107"/>
      <c r="AI45" s="21">
        <f>IF(AH45=0,0,VLOOKUP(AH45,'得点テーブル'!$B$14:$L$59,11,0))</f>
        <v>0</v>
      </c>
      <c r="AJ45" s="67"/>
      <c r="AK45" s="21">
        <f>IF(AJ45=0,0,VLOOKUP(AJ45,'得点テーブル'!$B$14:$K$59,9,0))</f>
        <v>0</v>
      </c>
      <c r="AL45" s="67"/>
      <c r="AM45" s="21">
        <f>IF(AL45=0,0,VLOOKUP(AL45,'得点テーブル'!$B$14:$I$59,5,0))</f>
        <v>0</v>
      </c>
      <c r="AN45" s="67"/>
      <c r="AO45" s="21">
        <f>IF(AN45=0,0,VLOOKUP(AN45,'得点テーブル'!$B$14:$I$59,8,0))</f>
        <v>0</v>
      </c>
      <c r="AP45" s="73"/>
      <c r="AQ45" s="173">
        <f>IF(AP45=0,0,VLOOKUP(AP45,'得点テーブル'!$B$14:$K$59,10,0))</f>
        <v>0</v>
      </c>
      <c r="AR45" s="73"/>
      <c r="AS45" s="173">
        <f>IF(AR45=0,0,VLOOKUP(AR45,'得点テーブル'!$B$14:$K$59,10,0))</f>
        <v>0</v>
      </c>
      <c r="AT45" s="73"/>
      <c r="AU45" s="173">
        <f>IF(AT45=0,0,VLOOKUP(AT45,'得点テーブル'!$B$14:$K$59,10,0))*0.25</f>
        <v>0</v>
      </c>
      <c r="AV45" s="73"/>
      <c r="AW45" s="173">
        <f>IF(AV45=0,0,VLOOKUP(AV45,'得点テーブル'!$B$14:$K$59,10,0))</f>
        <v>0</v>
      </c>
      <c r="AX45" s="73"/>
      <c r="AY45" s="173">
        <f>IF(AX45=0,0,VLOOKUP(AX45,'得点テーブル'!$B$14:$K$59,10,0))</f>
        <v>0</v>
      </c>
      <c r="AZ45" s="73"/>
      <c r="BA45" s="173">
        <f>IF(AZ45=0,0,VLOOKUP(AZ45,'得点テーブル'!$B$14:$K$59,10,0))</f>
        <v>0</v>
      </c>
    </row>
    <row r="46" spans="2:53" ht="13.5">
      <c r="B46" s="129">
        <v>42</v>
      </c>
      <c r="C46" s="23">
        <f t="shared" si="0"/>
      </c>
      <c r="D46" s="192"/>
      <c r="E46" s="193"/>
      <c r="F46" s="164"/>
      <c r="G46" s="20">
        <f t="shared" si="1"/>
        <v>0</v>
      </c>
      <c r="H46" s="73"/>
      <c r="I46" s="21">
        <f>IF(H46=0,0,VLOOKUP(H46,'得点テーブル'!$B$14:$I$59,2,0))</f>
        <v>0</v>
      </c>
      <c r="J46" s="22"/>
      <c r="K46" s="21">
        <f>IF(J46=0,0,VLOOKUP(J46,'得点テーブル'!$B$14:$I$59,2,0))*0.25</f>
        <v>0</v>
      </c>
      <c r="L46" s="22"/>
      <c r="M46" s="21">
        <f>IF(L46=0,0,VLOOKUP(L46,'得点テーブル'!$B$14:$I$59,2,0))*1.25</f>
        <v>0</v>
      </c>
      <c r="N46" s="74"/>
      <c r="O46" s="21">
        <f>IF(N46=0,0,VLOOKUP(N46,'得点テーブル'!$B$14:$I$59,3,0))</f>
        <v>0</v>
      </c>
      <c r="P46" s="67"/>
      <c r="Q46" s="21">
        <f>IF(P46=0,0,VLOOKUP(P46,'得点テーブル'!$B$14:$I$59,4,0))</f>
        <v>0</v>
      </c>
      <c r="R46" s="147"/>
      <c r="S46" s="21">
        <f>IF(R46=0,0,VLOOKUP(R46,'得点テーブル'!$B$14:$I$59,4,0))*1.25</f>
        <v>0</v>
      </c>
      <c r="T46" s="67"/>
      <c r="U46" s="21">
        <f>IF(T46=0,0,VLOOKUP(T46,'得点テーブル'!$B$14:$I$59,5,0))</f>
        <v>0</v>
      </c>
      <c r="V46" s="67"/>
      <c r="W46" s="21">
        <f>IF(V46=0,0,VLOOKUP(V46,'得点テーブル'!$B$14:$I$59,5,0))</f>
        <v>0</v>
      </c>
      <c r="X46" s="22"/>
      <c r="Y46" s="21">
        <f>IF(X46=0,0,VLOOKUP(X46,'得点テーブル'!$B$14:$I$59,6,0))</f>
        <v>0</v>
      </c>
      <c r="Z46" s="157"/>
      <c r="AA46" s="147">
        <f>IF(Z46=0,0,VLOOKUP(Z46,'得点テーブル'!$B$14:$I$59,6,0))*1.25</f>
        <v>0</v>
      </c>
      <c r="AB46" s="67"/>
      <c r="AC46" s="21">
        <f>IF(AB46=0,0,VLOOKUP(AB46,'得点テーブル'!$B$14:$I$59,7,0))</f>
        <v>0</v>
      </c>
      <c r="AD46" s="67"/>
      <c r="AE46" s="21">
        <f>IF(AD46=0,0,VLOOKUP(AD46,'得点テーブル'!$B$14:$I$59,7,0))*0.25</f>
        <v>0</v>
      </c>
      <c r="AF46" s="146"/>
      <c r="AG46" s="21">
        <f>IF(AF46=0,0,VLOOKUP(AF46,'得点テーブル'!$B$14:$I$59,7,0))*1.25</f>
        <v>0</v>
      </c>
      <c r="AH46" s="107"/>
      <c r="AI46" s="21">
        <f>IF(AH46=0,0,VLOOKUP(AH46,'得点テーブル'!$B$14:$L$59,11,0))</f>
        <v>0</v>
      </c>
      <c r="AJ46" s="67"/>
      <c r="AK46" s="21">
        <f>IF(AJ46=0,0,VLOOKUP(AJ46,'得点テーブル'!$B$14:$K$59,9,0))</f>
        <v>0</v>
      </c>
      <c r="AL46" s="67"/>
      <c r="AM46" s="21">
        <f>IF(AL46=0,0,VLOOKUP(AL46,'得点テーブル'!$B$14:$I$59,5,0))</f>
        <v>0</v>
      </c>
      <c r="AN46" s="67"/>
      <c r="AO46" s="21">
        <f>IF(AN46=0,0,VLOOKUP(AN46,'得点テーブル'!$B$14:$I$59,8,0))</f>
        <v>0</v>
      </c>
      <c r="AP46" s="73"/>
      <c r="AQ46" s="173">
        <f>IF(AP46=0,0,VLOOKUP(AP46,'得点テーブル'!$B$14:$K$59,10,0))</f>
        <v>0</v>
      </c>
      <c r="AR46" s="73"/>
      <c r="AS46" s="173">
        <f>IF(AR46=0,0,VLOOKUP(AR46,'得点テーブル'!$B$14:$K$59,10,0))</f>
        <v>0</v>
      </c>
      <c r="AT46" s="73"/>
      <c r="AU46" s="173">
        <f>IF(AT46=0,0,VLOOKUP(AT46,'得点テーブル'!$B$14:$K$59,10,0))*0.25</f>
        <v>0</v>
      </c>
      <c r="AV46" s="73"/>
      <c r="AW46" s="173">
        <f>IF(AV46=0,0,VLOOKUP(AV46,'得点テーブル'!$B$14:$K$59,10,0))</f>
        <v>0</v>
      </c>
      <c r="AX46" s="73"/>
      <c r="AY46" s="173">
        <f>IF(AX46=0,0,VLOOKUP(AX46,'得点テーブル'!$B$14:$K$59,10,0))</f>
        <v>0</v>
      </c>
      <c r="AZ46" s="73"/>
      <c r="BA46" s="173">
        <f>IF(AZ46=0,0,VLOOKUP(AZ46,'得点テーブル'!$B$14:$K$59,10,0))</f>
        <v>0</v>
      </c>
    </row>
    <row r="47" spans="2:53" ht="13.5">
      <c r="B47" s="129">
        <v>43</v>
      </c>
      <c r="C47" s="23">
        <f t="shared" si="0"/>
      </c>
      <c r="D47" s="192"/>
      <c r="E47" s="193"/>
      <c r="F47" s="164"/>
      <c r="G47" s="20">
        <f t="shared" si="1"/>
        <v>0</v>
      </c>
      <c r="H47" s="73"/>
      <c r="I47" s="21">
        <f>IF(H47=0,0,VLOOKUP(H47,'得点テーブル'!$B$14:$I$59,2,0))</f>
        <v>0</v>
      </c>
      <c r="J47" s="22"/>
      <c r="K47" s="21">
        <f>IF(J47=0,0,VLOOKUP(J47,'得点テーブル'!$B$14:$I$59,2,0))*0.25</f>
        <v>0</v>
      </c>
      <c r="L47" s="22"/>
      <c r="M47" s="21">
        <f>IF(L47=0,0,VLOOKUP(L47,'得点テーブル'!$B$14:$I$59,2,0))*1.25</f>
        <v>0</v>
      </c>
      <c r="N47" s="74"/>
      <c r="O47" s="21">
        <f>IF(N47=0,0,VLOOKUP(N47,'得点テーブル'!$B$14:$I$59,3,0))</f>
        <v>0</v>
      </c>
      <c r="P47" s="67"/>
      <c r="Q47" s="21">
        <f>IF(P47=0,0,VLOOKUP(P47,'得点テーブル'!$B$14:$I$59,4,0))</f>
        <v>0</v>
      </c>
      <c r="R47" s="147"/>
      <c r="S47" s="21">
        <f>IF(R47=0,0,VLOOKUP(R47,'得点テーブル'!$B$14:$I$59,4,0))*1.25</f>
        <v>0</v>
      </c>
      <c r="T47" s="67"/>
      <c r="U47" s="21">
        <f>IF(T47=0,0,VLOOKUP(T47,'得点テーブル'!$B$14:$I$59,5,0))</f>
        <v>0</v>
      </c>
      <c r="V47" s="67"/>
      <c r="W47" s="21">
        <f>IF(V47=0,0,VLOOKUP(V47,'得点テーブル'!$B$14:$I$59,5,0))</f>
        <v>0</v>
      </c>
      <c r="X47" s="22"/>
      <c r="Y47" s="21">
        <f>IF(X47=0,0,VLOOKUP(X47,'得点テーブル'!$B$14:$I$59,6,0))</f>
        <v>0</v>
      </c>
      <c r="Z47" s="157"/>
      <c r="AA47" s="147">
        <f>IF(Z47=0,0,VLOOKUP(Z47,'得点テーブル'!$B$14:$I$59,6,0))*1.25</f>
        <v>0</v>
      </c>
      <c r="AB47" s="67"/>
      <c r="AC47" s="21">
        <f>IF(AB47=0,0,VLOOKUP(AB47,'得点テーブル'!$B$14:$I$59,7,0))</f>
        <v>0</v>
      </c>
      <c r="AD47" s="67"/>
      <c r="AE47" s="21">
        <f>IF(AD47=0,0,VLOOKUP(AD47,'得点テーブル'!$B$14:$I$59,7,0))*0.25</f>
        <v>0</v>
      </c>
      <c r="AF47" s="146"/>
      <c r="AG47" s="21">
        <f>IF(AF47=0,0,VLOOKUP(AF47,'得点テーブル'!$B$14:$I$59,7,0))*1.25</f>
        <v>0</v>
      </c>
      <c r="AH47" s="107"/>
      <c r="AI47" s="21">
        <f>IF(AH47=0,0,VLOOKUP(AH47,'得点テーブル'!$B$14:$L$59,11,0))</f>
        <v>0</v>
      </c>
      <c r="AJ47" s="67"/>
      <c r="AK47" s="21">
        <f>IF(AJ47=0,0,VLOOKUP(AJ47,'得点テーブル'!$B$14:$K$59,9,0))</f>
        <v>0</v>
      </c>
      <c r="AL47" s="67"/>
      <c r="AM47" s="21">
        <f>IF(AL47=0,0,VLOOKUP(AL47,'得点テーブル'!$B$14:$I$59,5,0))</f>
        <v>0</v>
      </c>
      <c r="AN47" s="67"/>
      <c r="AO47" s="21">
        <f>IF(AN47=0,0,VLOOKUP(AN47,'得点テーブル'!$B$14:$I$59,8,0))</f>
        <v>0</v>
      </c>
      <c r="AP47" s="73"/>
      <c r="AQ47" s="173">
        <f>IF(AP47=0,0,VLOOKUP(AP47,'得点テーブル'!$B$14:$K$59,10,0))</f>
        <v>0</v>
      </c>
      <c r="AR47" s="73"/>
      <c r="AS47" s="173">
        <f>IF(AR47=0,0,VLOOKUP(AR47,'得点テーブル'!$B$14:$K$59,10,0))</f>
        <v>0</v>
      </c>
      <c r="AT47" s="73"/>
      <c r="AU47" s="173">
        <f>IF(AT47=0,0,VLOOKUP(AT47,'得点テーブル'!$B$14:$K$59,10,0))*0.25</f>
        <v>0</v>
      </c>
      <c r="AV47" s="73"/>
      <c r="AW47" s="173">
        <f>IF(AV47=0,0,VLOOKUP(AV47,'得点テーブル'!$B$14:$K$59,10,0))</f>
        <v>0</v>
      </c>
      <c r="AX47" s="73"/>
      <c r="AY47" s="173">
        <f>IF(AX47=0,0,VLOOKUP(AX47,'得点テーブル'!$B$14:$K$59,10,0))</f>
        <v>0</v>
      </c>
      <c r="AZ47" s="73"/>
      <c r="BA47" s="173">
        <f>IF(AZ47=0,0,VLOOKUP(AZ47,'得点テーブル'!$B$14:$K$59,10,0))</f>
        <v>0</v>
      </c>
    </row>
    <row r="48" spans="2:53" ht="13.5">
      <c r="B48" s="129">
        <v>44</v>
      </c>
      <c r="C48" s="23">
        <f t="shared" si="0"/>
      </c>
      <c r="D48" s="192"/>
      <c r="E48" s="193"/>
      <c r="F48" s="164"/>
      <c r="G48" s="20">
        <f t="shared" si="1"/>
        <v>0</v>
      </c>
      <c r="H48" s="73"/>
      <c r="I48" s="21">
        <f>IF(H48=0,0,VLOOKUP(H48,'得点テーブル'!$B$14:$I$59,2,0))</f>
        <v>0</v>
      </c>
      <c r="J48" s="22"/>
      <c r="K48" s="21">
        <f>IF(J48=0,0,VLOOKUP(J48,'得点テーブル'!$B$14:$I$59,2,0))*0.25</f>
        <v>0</v>
      </c>
      <c r="L48" s="22"/>
      <c r="M48" s="21">
        <f>IF(L48=0,0,VLOOKUP(L48,'得点テーブル'!$B$14:$I$59,2,0))*1.25</f>
        <v>0</v>
      </c>
      <c r="N48" s="74"/>
      <c r="O48" s="21">
        <f>IF(N48=0,0,VLOOKUP(N48,'得点テーブル'!$B$14:$I$59,3,0))</f>
        <v>0</v>
      </c>
      <c r="P48" s="67"/>
      <c r="Q48" s="21">
        <f>IF(P48=0,0,VLOOKUP(P48,'得点テーブル'!$B$14:$I$59,4,0))</f>
        <v>0</v>
      </c>
      <c r="R48" s="147"/>
      <c r="S48" s="21">
        <f>IF(R48=0,0,VLOOKUP(R48,'得点テーブル'!$B$14:$I$59,4,0))*1.25</f>
        <v>0</v>
      </c>
      <c r="T48" s="67"/>
      <c r="U48" s="21">
        <f>IF(T48=0,0,VLOOKUP(T48,'得点テーブル'!$B$14:$I$59,5,0))</f>
        <v>0</v>
      </c>
      <c r="V48" s="67"/>
      <c r="W48" s="21">
        <f>IF(V48=0,0,VLOOKUP(V48,'得点テーブル'!$B$14:$I$59,5,0))</f>
        <v>0</v>
      </c>
      <c r="X48" s="22"/>
      <c r="Y48" s="21">
        <f>IF(X48=0,0,VLOOKUP(X48,'得点テーブル'!$B$14:$I$59,6,0))</f>
        <v>0</v>
      </c>
      <c r="Z48" s="157"/>
      <c r="AA48" s="147">
        <f>IF(Z48=0,0,VLOOKUP(Z48,'得点テーブル'!$B$14:$I$59,6,0))*1.25</f>
        <v>0</v>
      </c>
      <c r="AB48" s="67"/>
      <c r="AC48" s="21">
        <f>IF(AB48=0,0,VLOOKUP(AB48,'得点テーブル'!$B$14:$I$59,7,0))</f>
        <v>0</v>
      </c>
      <c r="AD48" s="67"/>
      <c r="AE48" s="21">
        <f>IF(AD48=0,0,VLOOKUP(AD48,'得点テーブル'!$B$14:$I$59,7,0))*0.25</f>
        <v>0</v>
      </c>
      <c r="AF48" s="146"/>
      <c r="AG48" s="21">
        <f>IF(AF48=0,0,VLOOKUP(AF48,'得点テーブル'!$B$14:$I$59,7,0))*1.25</f>
        <v>0</v>
      </c>
      <c r="AH48" s="107"/>
      <c r="AI48" s="21">
        <f>IF(AH48=0,0,VLOOKUP(AH48,'得点テーブル'!$B$14:$L$59,11,0))</f>
        <v>0</v>
      </c>
      <c r="AJ48" s="67"/>
      <c r="AK48" s="21">
        <f>IF(AJ48=0,0,VLOOKUP(AJ48,'得点テーブル'!$B$14:$K$59,9,0))</f>
        <v>0</v>
      </c>
      <c r="AL48" s="67"/>
      <c r="AM48" s="21">
        <f>IF(AL48=0,0,VLOOKUP(AL48,'得点テーブル'!$B$14:$I$59,5,0))</f>
        <v>0</v>
      </c>
      <c r="AN48" s="67"/>
      <c r="AO48" s="21">
        <f>IF(AN48=0,0,VLOOKUP(AN48,'得点テーブル'!$B$14:$I$59,8,0))</f>
        <v>0</v>
      </c>
      <c r="AP48" s="73"/>
      <c r="AQ48" s="173">
        <f>IF(AP48=0,0,VLOOKUP(AP48,'得点テーブル'!$B$14:$K$59,10,0))</f>
        <v>0</v>
      </c>
      <c r="AR48" s="73"/>
      <c r="AS48" s="173">
        <f>IF(AR48=0,0,VLOOKUP(AR48,'得点テーブル'!$B$14:$K$59,10,0))</f>
        <v>0</v>
      </c>
      <c r="AT48" s="73"/>
      <c r="AU48" s="173">
        <f>IF(AT48=0,0,VLOOKUP(AT48,'得点テーブル'!$B$14:$K$59,10,0))*0.25</f>
        <v>0</v>
      </c>
      <c r="AV48" s="73"/>
      <c r="AW48" s="173">
        <f>IF(AV48=0,0,VLOOKUP(AV48,'得点テーブル'!$B$14:$K$59,10,0))</f>
        <v>0</v>
      </c>
      <c r="AX48" s="73"/>
      <c r="AY48" s="173">
        <f>IF(AX48=0,0,VLOOKUP(AX48,'得点テーブル'!$B$14:$K$59,10,0))</f>
        <v>0</v>
      </c>
      <c r="AZ48" s="73"/>
      <c r="BA48" s="173">
        <f>IF(AZ48=0,0,VLOOKUP(AZ48,'得点テーブル'!$B$14:$K$59,10,0))</f>
        <v>0</v>
      </c>
    </row>
    <row r="49" spans="2:53" ht="13.5">
      <c r="B49" s="129">
        <v>45</v>
      </c>
      <c r="C49" s="23">
        <f t="shared" si="0"/>
      </c>
      <c r="D49" s="192"/>
      <c r="E49" s="193"/>
      <c r="F49" s="164"/>
      <c r="G49" s="20">
        <f t="shared" si="1"/>
        <v>0</v>
      </c>
      <c r="H49" s="73"/>
      <c r="I49" s="21">
        <f>IF(H49=0,0,VLOOKUP(H49,'得点テーブル'!$B$14:$I$59,2,0))</f>
        <v>0</v>
      </c>
      <c r="J49" s="22"/>
      <c r="K49" s="21">
        <f>IF(J49=0,0,VLOOKUP(J49,'得点テーブル'!$B$14:$I$59,2,0))*0.25</f>
        <v>0</v>
      </c>
      <c r="L49" s="22"/>
      <c r="M49" s="21">
        <f>IF(L49=0,0,VLOOKUP(L49,'得点テーブル'!$B$14:$I$59,2,0))*1.25</f>
        <v>0</v>
      </c>
      <c r="N49" s="74"/>
      <c r="O49" s="21">
        <f>IF(N49=0,0,VLOOKUP(N49,'得点テーブル'!$B$14:$I$59,3,0))</f>
        <v>0</v>
      </c>
      <c r="P49" s="67"/>
      <c r="Q49" s="21">
        <f>IF(P49=0,0,VLOOKUP(P49,'得点テーブル'!$B$14:$I$59,4,0))</f>
        <v>0</v>
      </c>
      <c r="R49" s="147"/>
      <c r="S49" s="21">
        <f>IF(R49=0,0,VLOOKUP(R49,'得点テーブル'!$B$14:$I$59,4,0))*1.25</f>
        <v>0</v>
      </c>
      <c r="T49" s="67"/>
      <c r="U49" s="21">
        <f>IF(T49=0,0,VLOOKUP(T49,'得点テーブル'!$B$14:$I$59,5,0))</f>
        <v>0</v>
      </c>
      <c r="V49" s="67"/>
      <c r="W49" s="21">
        <f>IF(V49=0,0,VLOOKUP(V49,'得点テーブル'!$B$14:$I$59,5,0))</f>
        <v>0</v>
      </c>
      <c r="X49" s="22"/>
      <c r="Y49" s="21">
        <f>IF(X49=0,0,VLOOKUP(X49,'得点テーブル'!$B$14:$I$59,6,0))</f>
        <v>0</v>
      </c>
      <c r="Z49" s="157"/>
      <c r="AA49" s="147">
        <f>IF(Z49=0,0,VLOOKUP(Z49,'得点テーブル'!$B$14:$I$59,6,0))*1.25</f>
        <v>0</v>
      </c>
      <c r="AB49" s="67"/>
      <c r="AC49" s="21">
        <f>IF(AB49=0,0,VLOOKUP(AB49,'得点テーブル'!$B$14:$I$59,7,0))</f>
        <v>0</v>
      </c>
      <c r="AD49" s="67"/>
      <c r="AE49" s="21">
        <f>IF(AD49=0,0,VLOOKUP(AD49,'得点テーブル'!$B$14:$I$59,7,0))*0.25</f>
        <v>0</v>
      </c>
      <c r="AF49" s="146"/>
      <c r="AG49" s="21">
        <f>IF(AF49=0,0,VLOOKUP(AF49,'得点テーブル'!$B$14:$I$59,7,0))*1.25</f>
        <v>0</v>
      </c>
      <c r="AH49" s="107"/>
      <c r="AI49" s="21">
        <f>IF(AH49=0,0,VLOOKUP(AH49,'得点テーブル'!$B$14:$L$59,11,0))</f>
        <v>0</v>
      </c>
      <c r="AJ49" s="67"/>
      <c r="AK49" s="21">
        <f>IF(AJ49=0,0,VLOOKUP(AJ49,'得点テーブル'!$B$14:$K$59,9,0))</f>
        <v>0</v>
      </c>
      <c r="AL49" s="67"/>
      <c r="AM49" s="21">
        <f>IF(AL49=0,0,VLOOKUP(AL49,'得点テーブル'!$B$14:$I$59,5,0))</f>
        <v>0</v>
      </c>
      <c r="AN49" s="67"/>
      <c r="AO49" s="21">
        <f>IF(AN49=0,0,VLOOKUP(AN49,'得点テーブル'!$B$14:$I$59,8,0))</f>
        <v>0</v>
      </c>
      <c r="AP49" s="73"/>
      <c r="AQ49" s="173">
        <f>IF(AP49=0,0,VLOOKUP(AP49,'得点テーブル'!$B$14:$K$59,10,0))</f>
        <v>0</v>
      </c>
      <c r="AR49" s="73"/>
      <c r="AS49" s="173">
        <f>IF(AR49=0,0,VLOOKUP(AR49,'得点テーブル'!$B$14:$K$59,10,0))</f>
        <v>0</v>
      </c>
      <c r="AT49" s="73"/>
      <c r="AU49" s="173">
        <f>IF(AT49=0,0,VLOOKUP(AT49,'得点テーブル'!$B$14:$K$59,10,0))*0.25</f>
        <v>0</v>
      </c>
      <c r="AV49" s="73"/>
      <c r="AW49" s="173">
        <f>IF(AV49=0,0,VLOOKUP(AV49,'得点テーブル'!$B$14:$K$59,10,0))</f>
        <v>0</v>
      </c>
      <c r="AX49" s="73"/>
      <c r="AY49" s="173">
        <f>IF(AX49=0,0,VLOOKUP(AX49,'得点テーブル'!$B$14:$K$59,10,0))</f>
        <v>0</v>
      </c>
      <c r="AZ49" s="73"/>
      <c r="BA49" s="173">
        <f>IF(AZ49=0,0,VLOOKUP(AZ49,'得点テーブル'!$B$14:$K$59,10,0))</f>
        <v>0</v>
      </c>
    </row>
    <row r="50" spans="2:53" ht="13.5">
      <c r="B50" s="129">
        <v>46</v>
      </c>
      <c r="C50" s="23">
        <f t="shared" si="0"/>
      </c>
      <c r="D50" s="192"/>
      <c r="E50" s="193"/>
      <c r="F50" s="164"/>
      <c r="G50" s="20">
        <f t="shared" si="1"/>
        <v>0</v>
      </c>
      <c r="H50" s="73"/>
      <c r="I50" s="21">
        <f>IF(H50=0,0,VLOOKUP(H50,'得点テーブル'!$B$14:$I$59,2,0))</f>
        <v>0</v>
      </c>
      <c r="J50" s="22"/>
      <c r="K50" s="21">
        <f>IF(J50=0,0,VLOOKUP(J50,'得点テーブル'!$B$14:$I$59,2,0))*0.25</f>
        <v>0</v>
      </c>
      <c r="L50" s="22"/>
      <c r="M50" s="21">
        <f>IF(L50=0,0,VLOOKUP(L50,'得点テーブル'!$B$14:$I$59,2,0))*1.25</f>
        <v>0</v>
      </c>
      <c r="N50" s="74"/>
      <c r="O50" s="21">
        <f>IF(N50=0,0,VLOOKUP(N50,'得点テーブル'!$B$14:$I$59,3,0))</f>
        <v>0</v>
      </c>
      <c r="P50" s="67"/>
      <c r="Q50" s="21">
        <f>IF(P50=0,0,VLOOKUP(P50,'得点テーブル'!$B$14:$I$59,4,0))</f>
        <v>0</v>
      </c>
      <c r="R50" s="147"/>
      <c r="S50" s="21">
        <f>IF(R50=0,0,VLOOKUP(R50,'得点テーブル'!$B$14:$I$59,4,0))*1.25</f>
        <v>0</v>
      </c>
      <c r="T50" s="67"/>
      <c r="U50" s="21">
        <f>IF(T50=0,0,VLOOKUP(T50,'得点テーブル'!$B$14:$I$59,5,0))</f>
        <v>0</v>
      </c>
      <c r="V50" s="67"/>
      <c r="W50" s="21">
        <f>IF(V50=0,0,VLOOKUP(V50,'得点テーブル'!$B$14:$I$59,5,0))</f>
        <v>0</v>
      </c>
      <c r="X50" s="22"/>
      <c r="Y50" s="21">
        <f>IF(X50=0,0,VLOOKUP(X50,'得点テーブル'!$B$14:$I$59,6,0))</f>
        <v>0</v>
      </c>
      <c r="Z50" s="157"/>
      <c r="AA50" s="147">
        <f>IF(Z50=0,0,VLOOKUP(Z50,'得点テーブル'!$B$14:$I$59,6,0))*1.25</f>
        <v>0</v>
      </c>
      <c r="AB50" s="67"/>
      <c r="AC50" s="21">
        <f>IF(AB50=0,0,VLOOKUP(AB50,'得点テーブル'!$B$14:$I$59,7,0))</f>
        <v>0</v>
      </c>
      <c r="AD50" s="67"/>
      <c r="AE50" s="21">
        <f>IF(AD50=0,0,VLOOKUP(AD50,'得点テーブル'!$B$14:$I$59,7,0))*0.25</f>
        <v>0</v>
      </c>
      <c r="AF50" s="146"/>
      <c r="AG50" s="21">
        <f>IF(AF50=0,0,VLOOKUP(AF50,'得点テーブル'!$B$14:$I$59,7,0))*1.25</f>
        <v>0</v>
      </c>
      <c r="AH50" s="107"/>
      <c r="AI50" s="21">
        <f>IF(AH50=0,0,VLOOKUP(AH50,'得点テーブル'!$B$14:$L$59,11,0))</f>
        <v>0</v>
      </c>
      <c r="AJ50" s="67"/>
      <c r="AK50" s="21">
        <f>IF(AJ50=0,0,VLOOKUP(AJ50,'得点テーブル'!$B$14:$K$59,9,0))</f>
        <v>0</v>
      </c>
      <c r="AL50" s="67"/>
      <c r="AM50" s="21">
        <f>IF(AL50=0,0,VLOOKUP(AL50,'得点テーブル'!$B$14:$I$59,5,0))</f>
        <v>0</v>
      </c>
      <c r="AN50" s="67"/>
      <c r="AO50" s="21">
        <f>IF(AN50=0,0,VLOOKUP(AN50,'得点テーブル'!$B$14:$I$59,8,0))</f>
        <v>0</v>
      </c>
      <c r="AP50" s="73"/>
      <c r="AQ50" s="173">
        <f>IF(AP50=0,0,VLOOKUP(AP50,'得点テーブル'!$B$14:$K$59,10,0))</f>
        <v>0</v>
      </c>
      <c r="AR50" s="73"/>
      <c r="AS50" s="173">
        <f>IF(AR50=0,0,VLOOKUP(AR50,'得点テーブル'!$B$14:$K$59,10,0))</f>
        <v>0</v>
      </c>
      <c r="AT50" s="73"/>
      <c r="AU50" s="173">
        <f>IF(AT50=0,0,VLOOKUP(AT50,'得点テーブル'!$B$14:$K$59,10,0))*0.25</f>
        <v>0</v>
      </c>
      <c r="AV50" s="73"/>
      <c r="AW50" s="173">
        <f>IF(AV50=0,0,VLOOKUP(AV50,'得点テーブル'!$B$14:$K$59,10,0))</f>
        <v>0</v>
      </c>
      <c r="AX50" s="73"/>
      <c r="AY50" s="173">
        <f>IF(AX50=0,0,VLOOKUP(AX50,'得点テーブル'!$B$14:$K$59,10,0))</f>
        <v>0</v>
      </c>
      <c r="AZ50" s="73"/>
      <c r="BA50" s="173">
        <f>IF(AZ50=0,0,VLOOKUP(AZ50,'得点テーブル'!$B$14:$K$59,10,0))</f>
        <v>0</v>
      </c>
    </row>
    <row r="51" spans="2:53" ht="13.5">
      <c r="B51" s="129">
        <v>47</v>
      </c>
      <c r="C51" s="23">
        <f t="shared" si="0"/>
      </c>
      <c r="D51" s="192"/>
      <c r="E51" s="193"/>
      <c r="F51" s="164"/>
      <c r="G51" s="20">
        <f t="shared" si="1"/>
        <v>0</v>
      </c>
      <c r="H51" s="73"/>
      <c r="I51" s="21">
        <f>IF(H51=0,0,VLOOKUP(H51,'得点テーブル'!$B$14:$I$59,2,0))</f>
        <v>0</v>
      </c>
      <c r="J51" s="22"/>
      <c r="K51" s="21">
        <f>IF(J51=0,0,VLOOKUP(J51,'得点テーブル'!$B$14:$I$59,2,0))*0.25</f>
        <v>0</v>
      </c>
      <c r="L51" s="22"/>
      <c r="M51" s="21">
        <f>IF(L51=0,0,VLOOKUP(L51,'得点テーブル'!$B$14:$I$59,2,0))*1.25</f>
        <v>0</v>
      </c>
      <c r="N51" s="74"/>
      <c r="O51" s="21">
        <f>IF(N51=0,0,VLOOKUP(N51,'得点テーブル'!$B$14:$I$59,3,0))</f>
        <v>0</v>
      </c>
      <c r="P51" s="67"/>
      <c r="Q51" s="21">
        <f>IF(P51=0,0,VLOOKUP(P51,'得点テーブル'!$B$14:$I$59,4,0))</f>
        <v>0</v>
      </c>
      <c r="R51" s="147"/>
      <c r="S51" s="21">
        <f>IF(R51=0,0,VLOOKUP(R51,'得点テーブル'!$B$14:$I$59,4,0))*1.25</f>
        <v>0</v>
      </c>
      <c r="T51" s="67"/>
      <c r="U51" s="21">
        <f>IF(T51=0,0,VLOOKUP(T51,'得点テーブル'!$B$14:$I$59,5,0))</f>
        <v>0</v>
      </c>
      <c r="V51" s="67"/>
      <c r="W51" s="21">
        <f>IF(V51=0,0,VLOOKUP(V51,'得点テーブル'!$B$14:$I$59,5,0))</f>
        <v>0</v>
      </c>
      <c r="X51" s="22"/>
      <c r="Y51" s="21">
        <f>IF(X51=0,0,VLOOKUP(X51,'得点テーブル'!$B$14:$I$59,6,0))</f>
        <v>0</v>
      </c>
      <c r="Z51" s="157"/>
      <c r="AA51" s="147">
        <f>IF(Z51=0,0,VLOOKUP(Z51,'得点テーブル'!$B$14:$I$59,6,0))*1.25</f>
        <v>0</v>
      </c>
      <c r="AB51" s="67"/>
      <c r="AC51" s="21">
        <f>IF(AB51=0,0,VLOOKUP(AB51,'得点テーブル'!$B$14:$I$59,7,0))</f>
        <v>0</v>
      </c>
      <c r="AD51" s="67"/>
      <c r="AE51" s="21">
        <f>IF(AD51=0,0,VLOOKUP(AD51,'得点テーブル'!$B$14:$I$59,7,0))*0.25</f>
        <v>0</v>
      </c>
      <c r="AF51" s="146"/>
      <c r="AG51" s="21">
        <f>IF(AF51=0,0,VLOOKUP(AF51,'得点テーブル'!$B$14:$I$59,7,0))*1.25</f>
        <v>0</v>
      </c>
      <c r="AH51" s="107"/>
      <c r="AI51" s="21">
        <f>IF(AH51=0,0,VLOOKUP(AH51,'得点テーブル'!$B$14:$L$59,11,0))</f>
        <v>0</v>
      </c>
      <c r="AJ51" s="67"/>
      <c r="AK51" s="21">
        <f>IF(AJ51=0,0,VLOOKUP(AJ51,'得点テーブル'!$B$14:$K$59,9,0))</f>
        <v>0</v>
      </c>
      <c r="AL51" s="67"/>
      <c r="AM51" s="21">
        <f>IF(AL51=0,0,VLOOKUP(AL51,'得点テーブル'!$B$14:$I$59,5,0))</f>
        <v>0</v>
      </c>
      <c r="AN51" s="67"/>
      <c r="AO51" s="21">
        <f>IF(AN51=0,0,VLOOKUP(AN51,'得点テーブル'!$B$14:$I$59,8,0))</f>
        <v>0</v>
      </c>
      <c r="AP51" s="73"/>
      <c r="AQ51" s="173">
        <f>IF(AP51=0,0,VLOOKUP(AP51,'得点テーブル'!$B$14:$K$59,10,0))</f>
        <v>0</v>
      </c>
      <c r="AR51" s="73"/>
      <c r="AS51" s="173">
        <f>IF(AR51=0,0,VLOOKUP(AR51,'得点テーブル'!$B$14:$K$59,10,0))</f>
        <v>0</v>
      </c>
      <c r="AT51" s="73"/>
      <c r="AU51" s="173">
        <f>IF(AT51=0,0,VLOOKUP(AT51,'得点テーブル'!$B$14:$K$59,10,0))*0.25</f>
        <v>0</v>
      </c>
      <c r="AV51" s="73"/>
      <c r="AW51" s="173">
        <f>IF(AV51=0,0,VLOOKUP(AV51,'得点テーブル'!$B$14:$K$59,10,0))</f>
        <v>0</v>
      </c>
      <c r="AX51" s="73"/>
      <c r="AY51" s="173">
        <f>IF(AX51=0,0,VLOOKUP(AX51,'得点テーブル'!$B$14:$K$59,10,0))</f>
        <v>0</v>
      </c>
      <c r="AZ51" s="73"/>
      <c r="BA51" s="173">
        <f>IF(AZ51=0,0,VLOOKUP(AZ51,'得点テーブル'!$B$14:$K$59,10,0))</f>
        <v>0</v>
      </c>
    </row>
    <row r="52" spans="2:53" ht="13.5">
      <c r="B52" s="129">
        <v>48</v>
      </c>
      <c r="C52" s="23">
        <f t="shared" si="0"/>
      </c>
      <c r="D52" s="192"/>
      <c r="E52" s="193"/>
      <c r="F52" s="164"/>
      <c r="G52" s="20">
        <f t="shared" si="1"/>
        <v>0</v>
      </c>
      <c r="H52" s="73"/>
      <c r="I52" s="21">
        <f>IF(H52=0,0,VLOOKUP(H52,'得点テーブル'!$B$14:$I$59,2,0))</f>
        <v>0</v>
      </c>
      <c r="J52" s="22"/>
      <c r="K52" s="21">
        <f>IF(J52=0,0,VLOOKUP(J52,'得点テーブル'!$B$14:$I$59,2,0))*0.25</f>
        <v>0</v>
      </c>
      <c r="L52" s="22"/>
      <c r="M52" s="21">
        <f>IF(L52=0,0,VLOOKUP(L52,'得点テーブル'!$B$14:$I$59,2,0))*1.25</f>
        <v>0</v>
      </c>
      <c r="N52" s="74"/>
      <c r="O52" s="21">
        <f>IF(N52=0,0,VLOOKUP(N52,'得点テーブル'!$B$14:$I$59,3,0))</f>
        <v>0</v>
      </c>
      <c r="P52" s="67"/>
      <c r="Q52" s="21">
        <f>IF(P52=0,0,VLOOKUP(P52,'得点テーブル'!$B$14:$I$59,4,0))</f>
        <v>0</v>
      </c>
      <c r="R52" s="147"/>
      <c r="S52" s="21">
        <f>IF(R52=0,0,VLOOKUP(R52,'得点テーブル'!$B$14:$I$59,4,0))*1.25</f>
        <v>0</v>
      </c>
      <c r="T52" s="67"/>
      <c r="U52" s="21">
        <f>IF(T52=0,0,VLOOKUP(T52,'得点テーブル'!$B$14:$I$59,5,0))</f>
        <v>0</v>
      </c>
      <c r="V52" s="67"/>
      <c r="W52" s="21">
        <f>IF(V52=0,0,VLOOKUP(V52,'得点テーブル'!$B$14:$I$59,5,0))</f>
        <v>0</v>
      </c>
      <c r="X52" s="22"/>
      <c r="Y52" s="21">
        <f>IF(X52=0,0,VLOOKUP(X52,'得点テーブル'!$B$14:$I$59,6,0))</f>
        <v>0</v>
      </c>
      <c r="Z52" s="157"/>
      <c r="AA52" s="147">
        <f>IF(Z52=0,0,VLOOKUP(Z52,'得点テーブル'!$B$14:$I$59,6,0))*1.25</f>
        <v>0</v>
      </c>
      <c r="AB52" s="67"/>
      <c r="AC52" s="21">
        <f>IF(AB52=0,0,VLOOKUP(AB52,'得点テーブル'!$B$14:$I$59,7,0))</f>
        <v>0</v>
      </c>
      <c r="AD52" s="67"/>
      <c r="AE52" s="21">
        <f>IF(AD52=0,0,VLOOKUP(AD52,'得点テーブル'!$B$14:$I$59,7,0))*0.25</f>
        <v>0</v>
      </c>
      <c r="AF52" s="146"/>
      <c r="AG52" s="21">
        <f>IF(AF52=0,0,VLOOKUP(AF52,'得点テーブル'!$B$14:$I$59,7,0))*1.25</f>
        <v>0</v>
      </c>
      <c r="AH52" s="107"/>
      <c r="AI52" s="21">
        <f>IF(AH52=0,0,VLOOKUP(AH52,'得点テーブル'!$B$14:$L$59,11,0))</f>
        <v>0</v>
      </c>
      <c r="AJ52" s="67"/>
      <c r="AK52" s="21">
        <f>IF(AJ52=0,0,VLOOKUP(AJ52,'得点テーブル'!$B$14:$K$59,9,0))</f>
        <v>0</v>
      </c>
      <c r="AL52" s="67"/>
      <c r="AM52" s="21">
        <f>IF(AL52=0,0,VLOOKUP(AL52,'得点テーブル'!$B$14:$I$59,5,0))</f>
        <v>0</v>
      </c>
      <c r="AN52" s="67"/>
      <c r="AO52" s="21">
        <f>IF(AN52=0,0,VLOOKUP(AN52,'得点テーブル'!$B$14:$I$59,8,0))</f>
        <v>0</v>
      </c>
      <c r="AP52" s="73"/>
      <c r="AQ52" s="173">
        <f>IF(AP52=0,0,VLOOKUP(AP52,'得点テーブル'!$B$14:$K$59,10,0))</f>
        <v>0</v>
      </c>
      <c r="AR52" s="73"/>
      <c r="AS52" s="173">
        <f>IF(AR52=0,0,VLOOKUP(AR52,'得点テーブル'!$B$14:$K$59,10,0))</f>
        <v>0</v>
      </c>
      <c r="AT52" s="73"/>
      <c r="AU52" s="173">
        <f>IF(AT52=0,0,VLOOKUP(AT52,'得点テーブル'!$B$14:$K$59,10,0))*0.25</f>
        <v>0</v>
      </c>
      <c r="AV52" s="73"/>
      <c r="AW52" s="173">
        <f>IF(AV52=0,0,VLOOKUP(AV52,'得点テーブル'!$B$14:$K$59,10,0))</f>
        <v>0</v>
      </c>
      <c r="AX52" s="73"/>
      <c r="AY52" s="173">
        <f>IF(AX52=0,0,VLOOKUP(AX52,'得点テーブル'!$B$14:$K$59,10,0))</f>
        <v>0</v>
      </c>
      <c r="AZ52" s="73"/>
      <c r="BA52" s="173">
        <f>IF(AZ52=0,0,VLOOKUP(AZ52,'得点テーブル'!$B$14:$K$59,10,0))</f>
        <v>0</v>
      </c>
    </row>
    <row r="53" spans="3:49" ht="13.5">
      <c r="C53" s="1"/>
      <c r="D53" s="28"/>
      <c r="E53" s="25"/>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3:49" ht="13.5">
      <c r="C54" s="1"/>
      <c r="D54" s="28"/>
      <c r="E54" s="25"/>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row>
    <row r="55" spans="3:49" ht="13.5">
      <c r="C55" s="1"/>
      <c r="D55" s="28"/>
      <c r="E55" s="25"/>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3:49" ht="13.5">
      <c r="C56" s="1"/>
      <c r="D56" s="28"/>
      <c r="E56" s="25"/>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3:49" ht="13.5">
      <c r="C57" s="1"/>
      <c r="D57" s="28"/>
      <c r="E57" s="25"/>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3:49" ht="13.5">
      <c r="C58" s="1"/>
      <c r="D58" s="28"/>
      <c r="E58" s="25"/>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3:49" ht="13.5">
      <c r="C59" s="1"/>
      <c r="D59" s="28"/>
      <c r="E59" s="25"/>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3:49" ht="13.5">
      <c r="C60" s="1"/>
      <c r="D60" s="28"/>
      <c r="E60" s="25"/>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3:49" ht="13.5">
      <c r="C61" s="1"/>
      <c r="D61" s="28"/>
      <c r="E61" s="25"/>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3:49" ht="13.5">
      <c r="C62" s="1"/>
      <c r="D62" s="28"/>
      <c r="E62" s="25"/>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3:49" ht="13.5">
      <c r="C63" s="1"/>
      <c r="D63" s="28"/>
      <c r="E63" s="25"/>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3:49" ht="13.5">
      <c r="C64" s="1"/>
      <c r="D64" s="28"/>
      <c r="E64" s="25"/>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3:49" ht="13.5">
      <c r="C65" s="1"/>
      <c r="D65" s="28"/>
      <c r="E65" s="25"/>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3:49" ht="13.5">
      <c r="C66" s="1"/>
      <c r="D66" s="28"/>
      <c r="E66" s="25"/>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3:49" ht="13.5">
      <c r="C67" s="1"/>
      <c r="D67" s="28"/>
      <c r="E67" s="25"/>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3:49" ht="13.5">
      <c r="C68" s="1"/>
      <c r="D68" s="28"/>
      <c r="E68" s="25"/>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3:49" ht="13.5">
      <c r="C69" s="1"/>
      <c r="D69" s="28"/>
      <c r="E69" s="25"/>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3:49" ht="13.5">
      <c r="C70" s="1"/>
      <c r="D70" s="28"/>
      <c r="E70" s="25"/>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3:49" ht="13.5">
      <c r="C71" s="1"/>
      <c r="D71" s="28"/>
      <c r="E71" s="25"/>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3:49" ht="13.5">
      <c r="C72" s="1"/>
      <c r="D72" s="28"/>
      <c r="E72" s="25"/>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sheetData>
  <mergeCells count="39">
    <mergeCell ref="AZ4:BA4"/>
    <mergeCell ref="AT3:AU3"/>
    <mergeCell ref="N4:O4"/>
    <mergeCell ref="P4:Q4"/>
    <mergeCell ref="AB4:AC4"/>
    <mergeCell ref="AL4:AM4"/>
    <mergeCell ref="AN4:AO4"/>
    <mergeCell ref="AR4:AS4"/>
    <mergeCell ref="AT4:AU4"/>
    <mergeCell ref="AB3:AC3"/>
    <mergeCell ref="AX4:AY4"/>
    <mergeCell ref="T4:U4"/>
    <mergeCell ref="V4:W4"/>
    <mergeCell ref="X4:Y4"/>
    <mergeCell ref="B4:B5"/>
    <mergeCell ref="C4:C5"/>
    <mergeCell ref="D4:D5"/>
    <mergeCell ref="E4:E5"/>
    <mergeCell ref="AV4:AW4"/>
    <mergeCell ref="Z3:AA3"/>
    <mergeCell ref="AD4:AE4"/>
    <mergeCell ref="AF4:AG4"/>
    <mergeCell ref="AH4:AI4"/>
    <mergeCell ref="AP4:AQ4"/>
    <mergeCell ref="Z4:AA4"/>
    <mergeCell ref="AJ4:AK4"/>
    <mergeCell ref="C2:J2"/>
    <mergeCell ref="X3:Y3"/>
    <mergeCell ref="J4:K4"/>
    <mergeCell ref="F4:F5"/>
    <mergeCell ref="T2:U2"/>
    <mergeCell ref="J3:K3"/>
    <mergeCell ref="L3:M3"/>
    <mergeCell ref="H4:I4"/>
    <mergeCell ref="L4:M4"/>
    <mergeCell ref="AD3:AE3"/>
    <mergeCell ref="AF3:AG3"/>
    <mergeCell ref="R3:S3"/>
    <mergeCell ref="R4:S4"/>
  </mergeCells>
  <printOptions/>
  <pageMargins left="0.71" right="0.43000000000000005" top="0.47" bottom="0.55" header="0.39000000000000007" footer="0.51"/>
  <pageSetup horizontalDpi="300" verticalDpi="300" orientation="landscape" paperSize="9" scale="53" r:id="rId1"/>
  <colBreaks count="1" manualBreakCount="1">
    <brk id="59" max="65535" man="1"/>
  </colBreaks>
</worksheet>
</file>

<file path=xl/worksheets/sheet2.xml><?xml version="1.0" encoding="utf-8"?>
<worksheet xmlns="http://schemas.openxmlformats.org/spreadsheetml/2006/main" xmlns:r="http://schemas.openxmlformats.org/officeDocument/2006/relationships">
  <dimension ref="B1:BI46"/>
  <sheetViews>
    <sheetView view="pageBreakPreview" zoomScale="60" zoomScaleNormal="125" workbookViewId="0" topLeftCell="A1">
      <selection activeCell="D15" sqref="D15"/>
    </sheetView>
  </sheetViews>
  <sheetFormatPr defaultColWidth="9.8515625" defaultRowHeight="12"/>
  <cols>
    <col min="1" max="1" width="3.7109375" style="1" customWidth="1"/>
    <col min="2" max="2" width="3.8515625" style="1" customWidth="1"/>
    <col min="3" max="3" width="3.8515625" style="2" customWidth="1"/>
    <col min="4" max="4" width="11.00390625" style="78" customWidth="1"/>
    <col min="5" max="5" width="9.7109375" style="80" customWidth="1"/>
    <col min="6" max="6" width="4.8515625" style="140" customWidth="1"/>
    <col min="7" max="7" width="4.8515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19" width="4.8515625" style="5" customWidth="1"/>
    <col min="20" max="43" width="4.8515625" style="4" customWidth="1"/>
    <col min="44" max="47" width="4.8515625" style="2" customWidth="1"/>
    <col min="48" max="48" width="5.00390625" style="2" customWidth="1"/>
    <col min="49" max="51" width="4.8515625" style="2" customWidth="1"/>
    <col min="52" max="53" width="4.8515625" style="1" customWidth="1"/>
    <col min="54" max="61" width="7.8515625" style="1" customWidth="1"/>
    <col min="62" max="16384" width="9.8515625" style="1" customWidth="1"/>
  </cols>
  <sheetData>
    <row r="1" ht="17.25">
      <c r="C1" s="68" t="s">
        <v>258</v>
      </c>
    </row>
    <row r="2" spans="3:59" s="6" customFormat="1" ht="21.75" customHeight="1">
      <c r="C2" s="285" t="s">
        <v>138</v>
      </c>
      <c r="D2" s="286"/>
      <c r="E2" s="286"/>
      <c r="F2" s="286"/>
      <c r="G2" s="286"/>
      <c r="H2" s="286"/>
      <c r="I2" s="286"/>
      <c r="J2" s="286"/>
      <c r="K2" s="286"/>
      <c r="L2" s="286"/>
      <c r="M2" s="17"/>
      <c r="N2" s="18"/>
      <c r="O2" s="18"/>
      <c r="P2" s="18"/>
      <c r="Q2" s="17"/>
      <c r="R2" s="17"/>
      <c r="S2" s="17"/>
      <c r="T2" s="293"/>
      <c r="U2" s="293"/>
      <c r="V2" s="15"/>
      <c r="W2" s="15"/>
      <c r="X2" s="15"/>
      <c r="Y2" s="15"/>
      <c r="Z2" s="15"/>
      <c r="AA2" s="15"/>
      <c r="AB2" s="15"/>
      <c r="AC2" s="15"/>
      <c r="AD2" s="15"/>
      <c r="AE2" s="15"/>
      <c r="AF2" s="15"/>
      <c r="AG2" s="15"/>
      <c r="AH2" s="15"/>
      <c r="AI2" s="15"/>
      <c r="AJ2" s="15"/>
      <c r="AK2" s="15"/>
      <c r="AL2" s="15"/>
      <c r="BG2" s="12" t="s">
        <v>572</v>
      </c>
    </row>
    <row r="3" spans="2:59" s="6" customFormat="1" ht="12.75" customHeight="1">
      <c r="B3" s="31"/>
      <c r="C3" s="32"/>
      <c r="D3" s="35"/>
      <c r="E3" s="81"/>
      <c r="F3" s="141"/>
      <c r="G3" s="36"/>
      <c r="H3" s="37" t="s">
        <v>214</v>
      </c>
      <c r="I3" s="36"/>
      <c r="J3" s="279" t="s">
        <v>194</v>
      </c>
      <c r="K3" s="280"/>
      <c r="L3" s="281" t="s">
        <v>195</v>
      </c>
      <c r="M3" s="282"/>
      <c r="N3" s="139" t="s">
        <v>214</v>
      </c>
      <c r="O3" s="39"/>
      <c r="P3" s="139" t="s">
        <v>214</v>
      </c>
      <c r="Q3" s="36"/>
      <c r="R3" s="281" t="s">
        <v>195</v>
      </c>
      <c r="S3" s="282"/>
      <c r="T3" s="40" t="s">
        <v>215</v>
      </c>
      <c r="U3" s="41"/>
      <c r="V3" s="40" t="s">
        <v>216</v>
      </c>
      <c r="W3" s="41"/>
      <c r="X3" s="287" t="s">
        <v>217</v>
      </c>
      <c r="Y3" s="288"/>
      <c r="Z3" s="281" t="s">
        <v>195</v>
      </c>
      <c r="AA3" s="282"/>
      <c r="AB3" s="287" t="s">
        <v>218</v>
      </c>
      <c r="AC3" s="288"/>
      <c r="AD3" s="279" t="s">
        <v>194</v>
      </c>
      <c r="AE3" s="280"/>
      <c r="AF3" s="281" t="s">
        <v>195</v>
      </c>
      <c r="AG3" s="282"/>
      <c r="AH3" s="134" t="s">
        <v>495</v>
      </c>
      <c r="AI3" s="135"/>
      <c r="AJ3" s="37" t="s">
        <v>88</v>
      </c>
      <c r="AK3" s="36"/>
      <c r="AL3" s="40" t="s">
        <v>334</v>
      </c>
      <c r="AM3" s="36"/>
      <c r="AN3" s="37" t="s">
        <v>335</v>
      </c>
      <c r="AO3" s="36"/>
      <c r="AP3" s="176" t="s">
        <v>474</v>
      </c>
      <c r="AQ3" s="36"/>
      <c r="AR3" s="176" t="s">
        <v>642</v>
      </c>
      <c r="AS3" s="36"/>
      <c r="AT3" s="279" t="s">
        <v>194</v>
      </c>
      <c r="AU3" s="280"/>
      <c r="AV3" s="176" t="s">
        <v>334</v>
      </c>
      <c r="AW3" s="36"/>
      <c r="AX3" s="176" t="s">
        <v>215</v>
      </c>
      <c r="AY3" s="36"/>
      <c r="AZ3" s="176" t="s">
        <v>215</v>
      </c>
      <c r="BA3" s="36"/>
      <c r="BB3"/>
      <c r="BC3"/>
      <c r="BD3"/>
      <c r="BE3"/>
      <c r="BF3"/>
      <c r="BG3"/>
    </row>
    <row r="4" spans="2:59" s="7" customFormat="1" ht="13.5">
      <c r="B4" s="257" t="s">
        <v>418</v>
      </c>
      <c r="C4" s="259" t="s">
        <v>419</v>
      </c>
      <c r="D4" s="275" t="s">
        <v>420</v>
      </c>
      <c r="E4" s="223" t="s">
        <v>564</v>
      </c>
      <c r="F4" s="291" t="s">
        <v>84</v>
      </c>
      <c r="G4" s="30" t="s">
        <v>421</v>
      </c>
      <c r="H4" s="289" t="s">
        <v>431</v>
      </c>
      <c r="I4" s="290"/>
      <c r="J4" s="289" t="s">
        <v>471</v>
      </c>
      <c r="K4" s="290"/>
      <c r="L4" s="289" t="s">
        <v>472</v>
      </c>
      <c r="M4" s="290"/>
      <c r="N4" s="255" t="s">
        <v>260</v>
      </c>
      <c r="O4" s="256"/>
      <c r="P4" s="253" t="s">
        <v>259</v>
      </c>
      <c r="Q4" s="254"/>
      <c r="R4" s="283" t="s">
        <v>89</v>
      </c>
      <c r="S4" s="284"/>
      <c r="T4" s="253" t="s">
        <v>496</v>
      </c>
      <c r="U4" s="254"/>
      <c r="V4" s="253" t="s">
        <v>640</v>
      </c>
      <c r="W4" s="254"/>
      <c r="X4" s="296" t="s">
        <v>261</v>
      </c>
      <c r="Y4" s="297"/>
      <c r="Z4" s="300" t="s">
        <v>207</v>
      </c>
      <c r="AA4" s="301"/>
      <c r="AB4" s="296" t="s">
        <v>262</v>
      </c>
      <c r="AC4" s="297"/>
      <c r="AD4" s="296" t="s">
        <v>552</v>
      </c>
      <c r="AE4" s="297"/>
      <c r="AF4" s="296" t="s">
        <v>553</v>
      </c>
      <c r="AG4" s="297"/>
      <c r="AH4" s="298" t="s">
        <v>298</v>
      </c>
      <c r="AI4" s="299"/>
      <c r="AJ4" s="296" t="s">
        <v>416</v>
      </c>
      <c r="AK4" s="297"/>
      <c r="AL4" s="253" t="s">
        <v>641</v>
      </c>
      <c r="AM4" s="254"/>
      <c r="AN4" s="289" t="s">
        <v>417</v>
      </c>
      <c r="AO4" s="290"/>
      <c r="AP4" s="294" t="s">
        <v>470</v>
      </c>
      <c r="AQ4" s="295"/>
      <c r="AR4" s="294" t="s">
        <v>473</v>
      </c>
      <c r="AS4" s="295"/>
      <c r="AT4" s="294" t="s">
        <v>514</v>
      </c>
      <c r="AU4" s="295"/>
      <c r="AV4" s="294" t="s">
        <v>309</v>
      </c>
      <c r="AW4" s="295"/>
      <c r="AX4" s="294" t="s">
        <v>558</v>
      </c>
      <c r="AY4" s="295"/>
      <c r="AZ4" s="294" t="s">
        <v>559</v>
      </c>
      <c r="BA4" s="295"/>
      <c r="BB4"/>
      <c r="BC4"/>
      <c r="BD4"/>
      <c r="BE4"/>
      <c r="BF4"/>
      <c r="BG4"/>
    </row>
    <row r="5" spans="2:59" s="7" customFormat="1" ht="13.5">
      <c r="B5" s="258"/>
      <c r="C5" s="221"/>
      <c r="D5" s="222"/>
      <c r="E5" s="224"/>
      <c r="F5" s="292"/>
      <c r="G5" s="8" t="s">
        <v>422</v>
      </c>
      <c r="H5" s="19" t="s">
        <v>423</v>
      </c>
      <c r="I5" s="9" t="s">
        <v>405</v>
      </c>
      <c r="J5" s="19" t="s">
        <v>423</v>
      </c>
      <c r="K5" s="10" t="s">
        <v>421</v>
      </c>
      <c r="L5" s="19" t="s">
        <v>423</v>
      </c>
      <c r="M5" s="10" t="s">
        <v>421</v>
      </c>
      <c r="N5" s="19" t="s">
        <v>423</v>
      </c>
      <c r="O5" s="11" t="s">
        <v>421</v>
      </c>
      <c r="P5" s="19" t="s">
        <v>423</v>
      </c>
      <c r="Q5" s="8" t="s">
        <v>421</v>
      </c>
      <c r="R5" s="202" t="s">
        <v>423</v>
      </c>
      <c r="S5" s="8" t="s">
        <v>421</v>
      </c>
      <c r="T5" s="19" t="s">
        <v>423</v>
      </c>
      <c r="U5" s="8" t="s">
        <v>421</v>
      </c>
      <c r="V5" s="19" t="s">
        <v>423</v>
      </c>
      <c r="W5" s="8" t="s">
        <v>421</v>
      </c>
      <c r="X5" s="19" t="s">
        <v>423</v>
      </c>
      <c r="Y5" s="8" t="s">
        <v>421</v>
      </c>
      <c r="Z5" s="154" t="s">
        <v>208</v>
      </c>
      <c r="AA5" s="30" t="s">
        <v>421</v>
      </c>
      <c r="AB5" s="19" t="s">
        <v>423</v>
      </c>
      <c r="AC5" s="8" t="s">
        <v>421</v>
      </c>
      <c r="AD5" s="19" t="s">
        <v>423</v>
      </c>
      <c r="AE5" s="8" t="s">
        <v>421</v>
      </c>
      <c r="AF5" s="19" t="s">
        <v>423</v>
      </c>
      <c r="AG5" s="8" t="s">
        <v>421</v>
      </c>
      <c r="AH5" s="136" t="s">
        <v>423</v>
      </c>
      <c r="AI5" s="137" t="s">
        <v>421</v>
      </c>
      <c r="AJ5" s="19" t="s">
        <v>423</v>
      </c>
      <c r="AK5" s="8" t="s">
        <v>213</v>
      </c>
      <c r="AL5" s="19" t="s">
        <v>423</v>
      </c>
      <c r="AM5" s="8" t="s">
        <v>421</v>
      </c>
      <c r="AN5" s="19" t="s">
        <v>423</v>
      </c>
      <c r="AO5" s="8" t="s">
        <v>213</v>
      </c>
      <c r="AP5" s="60" t="s">
        <v>212</v>
      </c>
      <c r="AQ5" s="172" t="s">
        <v>213</v>
      </c>
      <c r="AR5" s="60" t="s">
        <v>212</v>
      </c>
      <c r="AS5" s="172" t="s">
        <v>213</v>
      </c>
      <c r="AT5" s="60" t="s">
        <v>212</v>
      </c>
      <c r="AU5" s="172" t="s">
        <v>213</v>
      </c>
      <c r="AV5" s="60" t="s">
        <v>212</v>
      </c>
      <c r="AW5" s="172" t="s">
        <v>213</v>
      </c>
      <c r="AX5" s="60" t="s">
        <v>212</v>
      </c>
      <c r="AY5" s="172" t="s">
        <v>213</v>
      </c>
      <c r="AZ5" s="60" t="s">
        <v>212</v>
      </c>
      <c r="BA5" s="172" t="s">
        <v>213</v>
      </c>
      <c r="BB5"/>
      <c r="BC5"/>
      <c r="BD5"/>
      <c r="BE5"/>
      <c r="BF5"/>
      <c r="BG5"/>
    </row>
    <row r="6" spans="2:59" ht="13.5">
      <c r="B6" s="129">
        <v>1</v>
      </c>
      <c r="C6" s="23">
        <f aca="true" t="shared" si="0" ref="C6:C46">IF(G6=0,"",RANK(G6,$G$6:$G$49))</f>
        <v>1</v>
      </c>
      <c r="D6" s="86" t="s">
        <v>561</v>
      </c>
      <c r="E6" s="100" t="s">
        <v>149</v>
      </c>
      <c r="F6" s="132" t="s">
        <v>327</v>
      </c>
      <c r="G6" s="20">
        <f aca="true" t="shared" si="1" ref="G6:G46">SUM(I6+K6+M6+O6+Q6+S6+U6+W6+Y6+AA6+AC6+AE6+AG6+AI6+AK6+AM6+AO6+AQ6+AS6+AU6+AW6+AY6+BA6)</f>
        <v>1863.75</v>
      </c>
      <c r="H6" s="73"/>
      <c r="I6" s="21">
        <f>IF(H6=0,0,VLOOKUP(H6,'得点テーブル'!$B$14:$I$59,2,0))</f>
        <v>0</v>
      </c>
      <c r="J6" s="22"/>
      <c r="K6" s="21">
        <f>IF(J6=0,0,VLOOKUP(J6,'得点テーブル'!$B$14:$I$59,2,0))*0.25</f>
        <v>0</v>
      </c>
      <c r="L6" s="22">
        <v>2</v>
      </c>
      <c r="M6" s="21">
        <f>IF(L6=0,0,VLOOKUP(L6,'得点テーブル'!$B$14:$I$59,2,0))*1.25</f>
        <v>168.75</v>
      </c>
      <c r="N6" s="74">
        <v>1</v>
      </c>
      <c r="O6" s="21">
        <f>IF(N6=0,0,VLOOKUP(N6,'得点テーブル'!$B$14:$I$59,3,0))</f>
        <v>200</v>
      </c>
      <c r="P6" s="67">
        <v>1</v>
      </c>
      <c r="Q6" s="21">
        <f>IF(P6=0,0,VLOOKUP(P6,'得点テーブル'!$B$14:$I$59,4,0))</f>
        <v>160</v>
      </c>
      <c r="R6" s="219">
        <v>1</v>
      </c>
      <c r="S6" s="21">
        <f>IF(R6=0,0,VLOOKUP(R6,'得点テーブル'!$B$14:$I$59,4,0))*1.25</f>
        <v>200</v>
      </c>
      <c r="T6" s="67">
        <v>1</v>
      </c>
      <c r="U6" s="21">
        <f>IF(T6=0,0,VLOOKUP(T6,'得点テーブル'!$B$14:$I$59,5,0))</f>
        <v>160</v>
      </c>
      <c r="V6" s="67" t="s">
        <v>408</v>
      </c>
      <c r="W6" s="21">
        <f>IF(V6=0,0,VLOOKUP(V6,'得点テーブル'!$B$14:$I$59,5,0))</f>
        <v>24</v>
      </c>
      <c r="X6" s="67">
        <v>1</v>
      </c>
      <c r="Y6" s="21">
        <f>IF(X6=0,0,VLOOKUP(X6,'得点テーブル'!$B$14:$I$59,6,0))</f>
        <v>200</v>
      </c>
      <c r="Z6" s="156"/>
      <c r="AA6" s="147">
        <f>IF(Z6=0,0,VLOOKUP(Z6,'得点テーブル'!$B$14:$I$59,6,0))*1.25</f>
        <v>0</v>
      </c>
      <c r="AB6" s="67">
        <v>16</v>
      </c>
      <c r="AC6" s="21">
        <f>IF(AB6=0,0,VLOOKUP(AB6,'得点テーブル'!$B$14:$I$59,7,0))</f>
        <v>30</v>
      </c>
      <c r="AD6" s="67"/>
      <c r="AE6" s="21">
        <f>IF(AD6=0,0,VLOOKUP(AD6,'得点テーブル'!$B$14:$I$59,7,0))*0.25</f>
        <v>0</v>
      </c>
      <c r="AF6" s="146"/>
      <c r="AG6" s="21">
        <f>IF(AF6=0,0,VLOOKUP(AF6,'得点テーブル'!$B$14:$I$59,7,0))*1.25</f>
        <v>0</v>
      </c>
      <c r="AH6" s="180">
        <v>64</v>
      </c>
      <c r="AI6" s="21">
        <f>IF(AH6=0,0,VLOOKUP(AH6,'得点テーブル'!$B$14:$L$59,11,0))</f>
        <v>20</v>
      </c>
      <c r="AJ6" s="67">
        <v>3</v>
      </c>
      <c r="AK6" s="21">
        <f>IF(AJ6=0,0,VLOOKUP(AJ6,'得点テーブル'!$B$14:$K$59,9,0))</f>
        <v>100</v>
      </c>
      <c r="AL6" s="67" t="s">
        <v>409</v>
      </c>
      <c r="AM6" s="21">
        <f>IF(AL6=0,0,VLOOKUP(AL6,'得点テーブル'!$B$14:$I$59,5,0))</f>
        <v>6</v>
      </c>
      <c r="AN6" s="67">
        <v>1</v>
      </c>
      <c r="AO6" s="21">
        <f>IF(AN6=0,0,VLOOKUP(AN6,'得点テーブル'!$B$14:$I$59,8,0))</f>
        <v>180</v>
      </c>
      <c r="AP6" s="73" t="s">
        <v>253</v>
      </c>
      <c r="AQ6" s="173">
        <f>IF(AP6=0,0,VLOOKUP(AP6,'得点テーブル'!$B$14:$K$59,10,0))</f>
        <v>10</v>
      </c>
      <c r="AR6" s="73">
        <v>1</v>
      </c>
      <c r="AS6" s="173">
        <f>IF(AR6=0,0,VLOOKUP(AR6,'得点テーブル'!$B$14:$K$59,10,0))</f>
        <v>300</v>
      </c>
      <c r="AT6" s="73"/>
      <c r="AU6" s="173">
        <f>IF(AT6=0,0,VLOOKUP(AT6,'得点テーブル'!$B$14:$K$59,10,0))*0.25</f>
        <v>0</v>
      </c>
      <c r="AV6" s="198">
        <v>7</v>
      </c>
      <c r="AW6" s="174">
        <f>IF(AV6=0,0,VLOOKUP(AV6,'得点テーブル'!$B$14:$K$59,10,0))</f>
        <v>75</v>
      </c>
      <c r="AX6" s="73">
        <v>32</v>
      </c>
      <c r="AY6" s="173">
        <f>IF(AX6=0,0,VLOOKUP(AX6,'得点テーブル'!$B$14:$K$59,10,0))</f>
        <v>30</v>
      </c>
      <c r="AZ6" s="73"/>
      <c r="BA6" s="173">
        <f>IF(AZ6=0,0,VLOOKUP(AZ6,'得点テーブル'!$B$14:$K$59,10,0))</f>
        <v>0</v>
      </c>
      <c r="BB6"/>
      <c r="BC6"/>
      <c r="BD6"/>
      <c r="BE6"/>
      <c r="BF6"/>
      <c r="BG6"/>
    </row>
    <row r="7" spans="2:59" ht="13.5">
      <c r="B7" s="129">
        <v>2</v>
      </c>
      <c r="C7" s="23">
        <f t="shared" si="0"/>
        <v>2</v>
      </c>
      <c r="D7" s="86" t="s">
        <v>76</v>
      </c>
      <c r="E7" s="100" t="s">
        <v>245</v>
      </c>
      <c r="F7" s="132" t="s">
        <v>502</v>
      </c>
      <c r="G7" s="20">
        <f t="shared" si="1"/>
        <v>765</v>
      </c>
      <c r="H7" s="73">
        <v>3</v>
      </c>
      <c r="I7" s="21">
        <f>IF(H7=0,0,VLOOKUP(H7,'得点テーブル'!$B$14:$I$59,2,0))</f>
        <v>90</v>
      </c>
      <c r="J7" s="22"/>
      <c r="K7" s="21">
        <f>IF(J7=0,0,VLOOKUP(J7,'得点テーブル'!$B$14:$I$59,2,0))*0.25</f>
        <v>0</v>
      </c>
      <c r="L7" s="22"/>
      <c r="M7" s="21">
        <f>IF(L7=0,0,VLOOKUP(L7,'得点テーブル'!$B$14:$I$59,2,0))*1.25</f>
        <v>0</v>
      </c>
      <c r="N7" s="74">
        <v>3</v>
      </c>
      <c r="O7" s="21">
        <f>IF(N7=0,0,VLOOKUP(N7,'得点テーブル'!$B$14:$I$59,3,0))</f>
        <v>100</v>
      </c>
      <c r="P7" s="67">
        <v>2</v>
      </c>
      <c r="Q7" s="21">
        <f>IF(P7=0,0,VLOOKUP(P7,'得点テーブル'!$B$14:$I$59,4,0))</f>
        <v>120</v>
      </c>
      <c r="R7" s="219">
        <v>32</v>
      </c>
      <c r="S7" s="21">
        <f>IF(R7=0,0,VLOOKUP(R7,'得点テーブル'!$B$14:$I$59,4,0))*1.25</f>
        <v>20</v>
      </c>
      <c r="T7" s="67"/>
      <c r="U7" s="21">
        <f>IF(T7=0,0,VLOOKUP(T7,'得点テーブル'!$B$14:$I$59,5,0))</f>
        <v>0</v>
      </c>
      <c r="V7" s="67"/>
      <c r="W7" s="21">
        <f>IF(V7=0,0,VLOOKUP(V7,'得点テーブル'!$B$14:$I$59,5,0))</f>
        <v>0</v>
      </c>
      <c r="X7" s="67">
        <v>2</v>
      </c>
      <c r="Y7" s="21">
        <f>IF(X7=0,0,VLOOKUP(X7,'得点テーブル'!$B$14:$I$59,6,0))</f>
        <v>150</v>
      </c>
      <c r="Z7" s="156"/>
      <c r="AA7" s="147">
        <f>IF(Z7=0,0,VLOOKUP(Z7,'得点テーブル'!$B$14:$I$59,6,0))*1.25</f>
        <v>0</v>
      </c>
      <c r="AB7" s="67">
        <v>8</v>
      </c>
      <c r="AC7" s="21">
        <f>IF(AB7=0,0,VLOOKUP(AB7,'得点テーブル'!$B$14:$I$59,7,0))</f>
        <v>50</v>
      </c>
      <c r="AD7" s="67"/>
      <c r="AE7" s="21">
        <f>IF(AD7=0,0,VLOOKUP(AD7,'得点テーブル'!$B$14:$I$59,7,0))*0.25</f>
        <v>0</v>
      </c>
      <c r="AF7" s="146"/>
      <c r="AG7" s="21">
        <f>IF(AF7=0,0,VLOOKUP(AF7,'得点テーブル'!$B$14:$I$59,7,0))*1.25</f>
        <v>0</v>
      </c>
      <c r="AH7" s="180">
        <v>32</v>
      </c>
      <c r="AI7" s="21">
        <f>IF(AH7=0,0,VLOOKUP(AH7,'得点テーブル'!$B$14:$L$59,11,0))</f>
        <v>30</v>
      </c>
      <c r="AJ7" s="67" t="s">
        <v>441</v>
      </c>
      <c r="AK7" s="21">
        <f>IF(AJ7=0,0,VLOOKUP(AJ7,'得点テーブル'!$B$14:$K$59,9,0))</f>
        <v>5</v>
      </c>
      <c r="AL7" s="67"/>
      <c r="AM7" s="21">
        <f>IF(AL7=0,0,VLOOKUP(AL7,'得点テーブル'!$B$14:$I$59,5,0))</f>
        <v>0</v>
      </c>
      <c r="AN7" s="67">
        <v>2</v>
      </c>
      <c r="AO7" s="21">
        <f>IF(AN7=0,0,VLOOKUP(AN7,'得点テーブル'!$B$14:$I$59,8,0))</f>
        <v>135</v>
      </c>
      <c r="AP7" s="73" t="s">
        <v>253</v>
      </c>
      <c r="AQ7" s="173">
        <f>IF(AP7=0,0,VLOOKUP(AP7,'得点テーブル'!$B$14:$K$59,10,0))</f>
        <v>10</v>
      </c>
      <c r="AR7" s="73"/>
      <c r="AS7" s="173">
        <f>IF(AR7=0,0,VLOOKUP(AR7,'得点テーブル'!$B$14:$K$59,10,0))</f>
        <v>0</v>
      </c>
      <c r="AT7" s="73"/>
      <c r="AU7" s="173">
        <f>IF(AT7=0,0,VLOOKUP(AT7,'得点テーブル'!$B$14:$K$59,10,0))*0.25</f>
        <v>0</v>
      </c>
      <c r="AV7" s="73" t="s">
        <v>182</v>
      </c>
      <c r="AW7" s="175">
        <f>IF(AV7=0,0,VLOOKUP(AV7,'得点テーブル'!$B$14:$K$59,10,0))</f>
        <v>10</v>
      </c>
      <c r="AX7" s="73">
        <v>16</v>
      </c>
      <c r="AY7" s="173">
        <f>IF(AX7=0,0,VLOOKUP(AX7,'得点テーブル'!$B$14:$K$59,10,0))</f>
        <v>45</v>
      </c>
      <c r="AZ7" s="73"/>
      <c r="BA7" s="173">
        <f>IF(AZ7=0,0,VLOOKUP(AZ7,'得点テーブル'!$B$14:$K$59,10,0))</f>
        <v>0</v>
      </c>
      <c r="BB7"/>
      <c r="BC7"/>
      <c r="BD7"/>
      <c r="BE7"/>
      <c r="BF7"/>
      <c r="BG7"/>
    </row>
    <row r="8" spans="2:59" ht="13.5">
      <c r="B8" s="129">
        <v>3</v>
      </c>
      <c r="C8" s="23">
        <f t="shared" si="0"/>
        <v>3</v>
      </c>
      <c r="D8" s="83" t="s">
        <v>454</v>
      </c>
      <c r="E8" s="100" t="s">
        <v>81</v>
      </c>
      <c r="F8" s="132" t="s">
        <v>327</v>
      </c>
      <c r="G8" s="20">
        <f t="shared" si="1"/>
        <v>435</v>
      </c>
      <c r="H8" s="73">
        <v>3</v>
      </c>
      <c r="I8" s="21">
        <f>IF(H8=0,0,VLOOKUP(H8,'得点テーブル'!$B$14:$I$59,2,0))</f>
        <v>90</v>
      </c>
      <c r="J8" s="22"/>
      <c r="K8" s="21">
        <f>IF(J8=0,0,VLOOKUP(J8,'得点テーブル'!$B$14:$I$59,2,0))*0.25</f>
        <v>0</v>
      </c>
      <c r="L8" s="22"/>
      <c r="M8" s="21">
        <f>IF(L8=0,0,VLOOKUP(L8,'得点テーブル'!$B$14:$I$59,2,0))*1.25</f>
        <v>0</v>
      </c>
      <c r="N8" s="74">
        <v>6</v>
      </c>
      <c r="O8" s="21">
        <f>IF(N8=0,0,VLOOKUP(N8,'得点テーブル'!$B$14:$I$59,3,0))</f>
        <v>50</v>
      </c>
      <c r="P8" s="67">
        <v>4</v>
      </c>
      <c r="Q8" s="21">
        <f>IF(P8=0,0,VLOOKUP(P8,'得点テーブル'!$B$14:$I$59,4,0))</f>
        <v>80</v>
      </c>
      <c r="R8" s="219">
        <v>32</v>
      </c>
      <c r="S8" s="21">
        <f>IF(R8=0,0,VLOOKUP(R8,'得点テーブル'!$B$14:$I$59,4,0))*1.25</f>
        <v>20</v>
      </c>
      <c r="T8" s="67"/>
      <c r="U8" s="21">
        <f>IF(T8=0,0,VLOOKUP(T8,'得点テーブル'!$B$14:$I$59,5,0))</f>
        <v>0</v>
      </c>
      <c r="V8" s="67"/>
      <c r="W8" s="21">
        <f>IF(V8=0,0,VLOOKUP(V8,'得点テーブル'!$B$14:$I$59,5,0))</f>
        <v>0</v>
      </c>
      <c r="X8" s="67">
        <v>16</v>
      </c>
      <c r="Y8" s="21">
        <f>IF(X8=0,0,VLOOKUP(X8,'得点テーブル'!$B$14:$I$59,6,0))</f>
        <v>30</v>
      </c>
      <c r="Z8" s="156"/>
      <c r="AA8" s="147">
        <f>IF(Z8=0,0,VLOOKUP(Z8,'得点テーブル'!$B$14:$I$59,6,0))*1.25</f>
        <v>0</v>
      </c>
      <c r="AB8" s="67"/>
      <c r="AC8" s="21">
        <f>IF(AB8=0,0,VLOOKUP(AB8,'得点テーブル'!$B$14:$I$59,7,0))</f>
        <v>0</v>
      </c>
      <c r="AD8" s="67">
        <v>16</v>
      </c>
      <c r="AE8" s="21">
        <f>IF(AD8=0,0,VLOOKUP(AD8,'得点テーブル'!$B$14:$I$59,7,0))*0.25</f>
        <v>7.5</v>
      </c>
      <c r="AF8" s="146"/>
      <c r="AG8" s="21">
        <f>IF(AF8=0,0,VLOOKUP(AF8,'得点テーブル'!$B$14:$I$59,7,0))*1.25</f>
        <v>0</v>
      </c>
      <c r="AH8" s="180"/>
      <c r="AI8" s="21">
        <f>IF(AH8=0,0,VLOOKUP(AH8,'得点テーブル'!$B$14:$L$59,11,0))</f>
        <v>0</v>
      </c>
      <c r="AJ8" s="67"/>
      <c r="AK8" s="21">
        <f>IF(AJ8=0,0,VLOOKUP(AJ8,'得点テーブル'!$B$14:$K$59,9,0))</f>
        <v>0</v>
      </c>
      <c r="AL8" s="67"/>
      <c r="AM8" s="21">
        <f>IF(AL8=0,0,VLOOKUP(AL8,'得点テーブル'!$B$14:$I$59,5,0))</f>
        <v>0</v>
      </c>
      <c r="AN8" s="67">
        <v>3</v>
      </c>
      <c r="AO8" s="21">
        <f>IF(AN8=0,0,VLOOKUP(AN8,'得点テーブル'!$B$14:$I$59,8,0))</f>
        <v>90</v>
      </c>
      <c r="AP8" s="73"/>
      <c r="AQ8" s="173">
        <f>IF(AP8=0,0,VLOOKUP(AP8,'得点テーブル'!$B$14:$K$59,10,0))</f>
        <v>0</v>
      </c>
      <c r="AR8" s="73"/>
      <c r="AS8" s="173">
        <f>IF(AR8=0,0,VLOOKUP(AR8,'得点テーブル'!$B$14:$K$59,10,0))</f>
        <v>0</v>
      </c>
      <c r="AT8" s="73">
        <v>4</v>
      </c>
      <c r="AU8" s="173">
        <f>IF(AT8=0,0,VLOOKUP(AT8,'得点テーブル'!$B$14:$K$59,10,0))*0.25</f>
        <v>37.5</v>
      </c>
      <c r="AV8" s="155"/>
      <c r="AW8" s="147">
        <f>IF(AV8=0,0,VLOOKUP(AV8,'得点テーブル'!$B$14:$K$59,10,0))</f>
        <v>0</v>
      </c>
      <c r="AX8" s="73">
        <v>32</v>
      </c>
      <c r="AY8" s="173">
        <f>IF(AX8=0,0,VLOOKUP(AX8,'得点テーブル'!$B$14:$K$59,10,0))</f>
        <v>30</v>
      </c>
      <c r="AZ8" s="73"/>
      <c r="BA8" s="173">
        <f>IF(AZ8=0,0,VLOOKUP(AZ8,'得点テーブル'!$B$14:$K$59,10,0))</f>
        <v>0</v>
      </c>
      <c r="BB8"/>
      <c r="BC8"/>
      <c r="BD8"/>
      <c r="BE8"/>
      <c r="BF8"/>
      <c r="BG8"/>
    </row>
    <row r="9" spans="2:59" ht="13.5">
      <c r="B9" s="129">
        <v>4</v>
      </c>
      <c r="C9" s="23">
        <f t="shared" si="0"/>
        <v>4</v>
      </c>
      <c r="D9" s="83" t="s">
        <v>73</v>
      </c>
      <c r="E9" s="85" t="s">
        <v>74</v>
      </c>
      <c r="F9" s="132" t="s">
        <v>502</v>
      </c>
      <c r="G9" s="20">
        <f t="shared" si="1"/>
        <v>268</v>
      </c>
      <c r="H9" s="73" t="s">
        <v>253</v>
      </c>
      <c r="I9" s="21">
        <f>IF(H9=0,0,VLOOKUP(H9,'得点テーブル'!$B$14:$I$59,2,0))</f>
        <v>3</v>
      </c>
      <c r="J9" s="22"/>
      <c r="K9" s="21">
        <f>IF(J9=0,0,VLOOKUP(J9,'得点テーブル'!$B$14:$I$59,2,0))*0.25</f>
        <v>0</v>
      </c>
      <c r="L9" s="22"/>
      <c r="M9" s="21">
        <f>IF(L9=0,0,VLOOKUP(L9,'得点テーブル'!$B$14:$I$59,2,0))*1.25</f>
        <v>0</v>
      </c>
      <c r="N9" s="74">
        <v>8</v>
      </c>
      <c r="O9" s="21">
        <f>IF(N9=0,0,VLOOKUP(N9,'得点テーブル'!$B$14:$I$59,3,0))</f>
        <v>50</v>
      </c>
      <c r="P9" s="67">
        <v>3</v>
      </c>
      <c r="Q9" s="21">
        <f>IF(P9=0,0,VLOOKUP(P9,'得点テーブル'!$B$14:$I$59,4,0))</f>
        <v>80</v>
      </c>
      <c r="R9" s="219">
        <v>32</v>
      </c>
      <c r="S9" s="21">
        <f>IF(R9=0,0,VLOOKUP(R9,'得点テーブル'!$B$14:$I$59,4,0))*1.25</f>
        <v>20</v>
      </c>
      <c r="T9" s="67"/>
      <c r="U9" s="21">
        <f>IF(T9=0,0,VLOOKUP(T9,'得点テーブル'!$B$14:$I$59,5,0))</f>
        <v>0</v>
      </c>
      <c r="V9" s="67"/>
      <c r="W9" s="21">
        <f>IF(V9=0,0,VLOOKUP(V9,'得点テーブル'!$B$14:$I$59,5,0))</f>
        <v>0</v>
      </c>
      <c r="X9" s="67">
        <v>8</v>
      </c>
      <c r="Y9" s="21">
        <f>IF(X9=0,0,VLOOKUP(X9,'得点テーブル'!$B$14:$I$59,6,0))</f>
        <v>50</v>
      </c>
      <c r="Z9" s="156"/>
      <c r="AA9" s="147">
        <f>IF(Z9=0,0,VLOOKUP(Z9,'得点テーブル'!$B$14:$I$59,6,0))*1.25</f>
        <v>0</v>
      </c>
      <c r="AB9" s="67"/>
      <c r="AC9" s="21">
        <f>IF(AB9=0,0,VLOOKUP(AB9,'得点テーブル'!$B$14:$I$59,7,0))</f>
        <v>0</v>
      </c>
      <c r="AD9" s="67"/>
      <c r="AE9" s="21">
        <f>IF(AD9=0,0,VLOOKUP(AD9,'得点テーブル'!$B$14:$I$59,7,0))*0.25</f>
        <v>0</v>
      </c>
      <c r="AF9" s="146"/>
      <c r="AG9" s="21">
        <f>IF(AF9=0,0,VLOOKUP(AF9,'得点テーブル'!$B$14:$I$59,7,0))*1.25</f>
        <v>0</v>
      </c>
      <c r="AH9" s="180">
        <v>64</v>
      </c>
      <c r="AI9" s="21">
        <f>IF(AH9=0,0,VLOOKUP(AH9,'得点テーブル'!$B$14:$L$59,11,0))</f>
        <v>20</v>
      </c>
      <c r="AJ9" s="67"/>
      <c r="AK9" s="21">
        <f>IF(AJ9=0,0,VLOOKUP(AJ9,'得点テーブル'!$B$14:$K$59,9,0))</f>
        <v>0</v>
      </c>
      <c r="AL9" s="67"/>
      <c r="AM9" s="21">
        <f>IF(AL9=0,0,VLOOKUP(AL9,'得点テーブル'!$B$14:$I$59,5,0))</f>
        <v>0</v>
      </c>
      <c r="AN9" s="67">
        <v>8</v>
      </c>
      <c r="AO9" s="21">
        <f>IF(AN9=0,0,VLOOKUP(AN9,'得点テーブル'!$B$14:$I$59,8,0))</f>
        <v>45</v>
      </c>
      <c r="AP9" s="73"/>
      <c r="AQ9" s="173">
        <f>IF(AP9=0,0,VLOOKUP(AP9,'得点テーブル'!$B$14:$K$59,10,0))</f>
        <v>0</v>
      </c>
      <c r="AR9" s="73"/>
      <c r="AS9" s="173">
        <f>IF(AR9=0,0,VLOOKUP(AR9,'得点テーブル'!$B$14:$K$59,10,0))</f>
        <v>0</v>
      </c>
      <c r="AT9" s="73"/>
      <c r="AU9" s="173">
        <f>IF(AT9=0,0,VLOOKUP(AT9,'得点テーブル'!$B$14:$K$59,10,0))*0.25</f>
        <v>0</v>
      </c>
      <c r="AV9" s="155"/>
      <c r="AW9" s="147">
        <f>IF(AV9=0,0,VLOOKUP(AV9,'得点テーブル'!$B$14:$K$59,10,0))</f>
        <v>0</v>
      </c>
      <c r="AX9" s="73"/>
      <c r="AY9" s="173">
        <f>IF(AX9=0,0,VLOOKUP(AX9,'得点テーブル'!$B$14:$K$59,10,0))</f>
        <v>0</v>
      </c>
      <c r="AZ9" s="73"/>
      <c r="BA9" s="173">
        <f>IF(AZ9=0,0,VLOOKUP(AZ9,'得点テーブル'!$B$14:$K$59,10,0))</f>
        <v>0</v>
      </c>
      <c r="BB9"/>
      <c r="BC9"/>
      <c r="BD9"/>
      <c r="BE9"/>
      <c r="BF9"/>
      <c r="BG9"/>
    </row>
    <row r="10" spans="2:59" ht="13.5">
      <c r="B10" s="129">
        <v>5</v>
      </c>
      <c r="C10" s="23">
        <f t="shared" si="0"/>
        <v>5</v>
      </c>
      <c r="D10" s="152" t="s">
        <v>303</v>
      </c>
      <c r="E10" s="101" t="s">
        <v>304</v>
      </c>
      <c r="F10" s="132" t="s">
        <v>502</v>
      </c>
      <c r="G10" s="20">
        <f t="shared" si="1"/>
        <v>250</v>
      </c>
      <c r="H10" s="73">
        <v>8</v>
      </c>
      <c r="I10" s="21">
        <f>IF(H10=0,0,VLOOKUP(H10,'得点テーブル'!$B$14:$I$59,2,0))</f>
        <v>45</v>
      </c>
      <c r="J10" s="22"/>
      <c r="K10" s="21">
        <f>IF(J10=0,0,VLOOKUP(J10,'得点テーブル'!$B$14:$I$59,2,0))*0.25</f>
        <v>0</v>
      </c>
      <c r="L10" s="22"/>
      <c r="M10" s="21">
        <f>IF(L10=0,0,VLOOKUP(L10,'得点テーブル'!$B$14:$I$59,2,0))*1.25</f>
        <v>0</v>
      </c>
      <c r="N10" s="74">
        <v>7</v>
      </c>
      <c r="O10" s="21">
        <f>IF(N10=0,0,VLOOKUP(N10,'得点テーブル'!$B$14:$I$59,3,0))</f>
        <v>50</v>
      </c>
      <c r="P10" s="67">
        <v>8</v>
      </c>
      <c r="Q10" s="21">
        <f>IF(P10=0,0,VLOOKUP(P10,'得点テーブル'!$B$14:$I$59,4,0))</f>
        <v>40</v>
      </c>
      <c r="R10" s="219"/>
      <c r="S10" s="21">
        <f>IF(R10=0,0,VLOOKUP(R10,'得点テーブル'!$B$14:$I$59,4,0))*1.25</f>
        <v>0</v>
      </c>
      <c r="T10" s="67"/>
      <c r="U10" s="21">
        <f>IF(T10=0,0,VLOOKUP(T10,'得点テーブル'!$B$14:$I$59,5,0))</f>
        <v>0</v>
      </c>
      <c r="V10" s="67"/>
      <c r="W10" s="21">
        <f>IF(V10=0,0,VLOOKUP(V10,'得点テーブル'!$B$14:$I$59,5,0))</f>
        <v>0</v>
      </c>
      <c r="X10" s="67">
        <v>6</v>
      </c>
      <c r="Y10" s="21">
        <f>IF(X10=0,0,VLOOKUP(X10,'得点テーブル'!$B$14:$I$59,6,0))</f>
        <v>50</v>
      </c>
      <c r="Z10" s="156"/>
      <c r="AA10" s="147">
        <f>IF(Z10=0,0,VLOOKUP(Z10,'得点テーブル'!$B$14:$I$59,6,0))*1.25</f>
        <v>0</v>
      </c>
      <c r="AB10" s="67" t="s">
        <v>253</v>
      </c>
      <c r="AC10" s="21">
        <f>IF(AB10=0,0,VLOOKUP(AB10,'得点テーブル'!$B$14:$I$59,7,0))</f>
        <v>5</v>
      </c>
      <c r="AD10" s="67"/>
      <c r="AE10" s="21">
        <f>IF(AD10=0,0,VLOOKUP(AD10,'得点テーブル'!$B$14:$I$59,7,0))*0.25</f>
        <v>0</v>
      </c>
      <c r="AF10" s="146"/>
      <c r="AG10" s="21">
        <f>IF(AF10=0,0,VLOOKUP(AF10,'得点テーブル'!$B$14:$I$59,7,0))*1.25</f>
        <v>0</v>
      </c>
      <c r="AH10" s="180"/>
      <c r="AI10" s="21">
        <f>IF(AH10=0,0,VLOOKUP(AH10,'得点テーブル'!$B$14:$L$59,11,0))</f>
        <v>0</v>
      </c>
      <c r="AJ10" s="67" t="s">
        <v>253</v>
      </c>
      <c r="AK10" s="21">
        <f>IF(AJ10=0,0,VLOOKUP(AJ10,'得点テーブル'!$B$14:$K$59,9,0))</f>
        <v>5</v>
      </c>
      <c r="AL10" s="67"/>
      <c r="AM10" s="21">
        <f>IF(AL10=0,0,VLOOKUP(AL10,'得点テーブル'!$B$14:$I$59,5,0))</f>
        <v>0</v>
      </c>
      <c r="AN10" s="67">
        <v>5</v>
      </c>
      <c r="AO10" s="21">
        <f>IF(AN10=0,0,VLOOKUP(AN10,'得点テーブル'!$B$14:$I$59,8,0))</f>
        <v>45</v>
      </c>
      <c r="AP10" s="73"/>
      <c r="AQ10" s="173">
        <f>IF(AP10=0,0,VLOOKUP(AP10,'得点テーブル'!$B$14:$K$59,10,0))</f>
        <v>0</v>
      </c>
      <c r="AR10" s="73"/>
      <c r="AS10" s="173">
        <f>IF(AR10=0,0,VLOOKUP(AR10,'得点テーブル'!$B$14:$K$59,10,0))</f>
        <v>0</v>
      </c>
      <c r="AT10" s="73"/>
      <c r="AU10" s="173">
        <f>IF(AT10=0,0,VLOOKUP(AT10,'得点テーブル'!$B$14:$K$59,10,0))*0.25</f>
        <v>0</v>
      </c>
      <c r="AV10" s="155"/>
      <c r="AW10" s="147">
        <f>IF(AV10=0,0,VLOOKUP(AV10,'得点テーブル'!$B$14:$K$59,10,0))</f>
        <v>0</v>
      </c>
      <c r="AX10" s="73" t="s">
        <v>440</v>
      </c>
      <c r="AY10" s="173">
        <f>IF(AX10=0,0,VLOOKUP(AX10,'得点テーブル'!$B$14:$K$59,10,0))</f>
        <v>10</v>
      </c>
      <c r="AZ10" s="73"/>
      <c r="BA10" s="173">
        <f>IF(AZ10=0,0,VLOOKUP(AZ10,'得点テーブル'!$B$14:$K$59,10,0))</f>
        <v>0</v>
      </c>
      <c r="BB10"/>
      <c r="BC10"/>
      <c r="BD10"/>
      <c r="BE10"/>
      <c r="BF10"/>
      <c r="BG10"/>
    </row>
    <row r="11" spans="2:59" ht="13.5">
      <c r="B11" s="129">
        <v>6</v>
      </c>
      <c r="C11" s="23">
        <f t="shared" si="0"/>
        <v>6</v>
      </c>
      <c r="D11" s="86" t="s">
        <v>644</v>
      </c>
      <c r="E11" s="265" t="s">
        <v>658</v>
      </c>
      <c r="F11" s="132" t="s">
        <v>502</v>
      </c>
      <c r="G11" s="20">
        <f t="shared" si="1"/>
        <v>160.5</v>
      </c>
      <c r="H11" s="73"/>
      <c r="I11" s="21">
        <f>IF(H11=0,0,VLOOKUP(H11,'得点テーブル'!$B$14:$I$59,2,0))</f>
        <v>0</v>
      </c>
      <c r="J11" s="22"/>
      <c r="K11" s="21">
        <f>IF(J11=0,0,VLOOKUP(J11,'得点テーブル'!$B$14:$I$59,2,0))*0.25</f>
        <v>0</v>
      </c>
      <c r="L11" s="22"/>
      <c r="M11" s="21">
        <f>IF(L11=0,0,VLOOKUP(L11,'得点テーブル'!$B$14:$I$59,2,0))*1.25</f>
        <v>0</v>
      </c>
      <c r="N11" s="74"/>
      <c r="O11" s="21">
        <f>IF(N11=0,0,VLOOKUP(N11,'得点テーブル'!$B$14:$I$59,3,0))</f>
        <v>0</v>
      </c>
      <c r="P11" s="67">
        <v>8</v>
      </c>
      <c r="Q11" s="21">
        <f>IF(P11=0,0,VLOOKUP(P11,'得点テーブル'!$B$14:$I$59,4,0))</f>
        <v>40</v>
      </c>
      <c r="R11" s="219"/>
      <c r="S11" s="21">
        <f>IF(R11=0,0,VLOOKUP(R11,'得点テーブル'!$B$14:$I$59,4,0))*1.25</f>
        <v>0</v>
      </c>
      <c r="T11" s="67" t="s">
        <v>410</v>
      </c>
      <c r="U11" s="21">
        <f>IF(T11=0,0,VLOOKUP(T11,'得点テーブル'!$B$14:$I$59,5,0))</f>
        <v>6</v>
      </c>
      <c r="V11" s="67" t="s">
        <v>345</v>
      </c>
      <c r="W11" s="21">
        <f>IF(V11=0,0,VLOOKUP(V11,'得点テーブル'!$B$14:$I$59,5,0))</f>
        <v>2</v>
      </c>
      <c r="X11" s="67"/>
      <c r="Y11" s="21">
        <f>IF(X11=0,0,VLOOKUP(X11,'得点テーブル'!$B$14:$I$59,6,0))</f>
        <v>0</v>
      </c>
      <c r="Z11" s="156"/>
      <c r="AA11" s="147">
        <f>IF(Z11=0,0,VLOOKUP(Z11,'得点テーブル'!$B$14:$I$59,6,0))*1.25</f>
        <v>0</v>
      </c>
      <c r="AB11" s="67"/>
      <c r="AC11" s="21">
        <f>IF(AB11=0,0,VLOOKUP(AB11,'得点テーブル'!$B$14:$I$59,7,0))</f>
        <v>0</v>
      </c>
      <c r="AD11" s="67">
        <v>8</v>
      </c>
      <c r="AE11" s="21">
        <f>IF(AD11=0,0,VLOOKUP(AD11,'得点テーブル'!$B$14:$I$59,7,0))*0.25</f>
        <v>12.5</v>
      </c>
      <c r="AF11" s="146"/>
      <c r="AG11" s="21">
        <f>IF(AF11=0,0,VLOOKUP(AF11,'得点テーブル'!$B$14:$I$59,7,0))*1.25</f>
        <v>0</v>
      </c>
      <c r="AH11" s="180"/>
      <c r="AI11" s="21">
        <f>IF(AH11=0,0,VLOOKUP(AH11,'得点テーブル'!$B$14:$L$59,11,0))</f>
        <v>0</v>
      </c>
      <c r="AJ11" s="67"/>
      <c r="AK11" s="21">
        <f>IF(AJ11=0,0,VLOOKUP(AJ11,'得点テーブル'!$B$14:$K$59,9,0))</f>
        <v>0</v>
      </c>
      <c r="AL11" s="67"/>
      <c r="AM11" s="21">
        <f>IF(AL11=0,0,VLOOKUP(AL11,'得点テーブル'!$B$14:$I$59,5,0))</f>
        <v>0</v>
      </c>
      <c r="AN11" s="67">
        <v>4</v>
      </c>
      <c r="AO11" s="21">
        <f>IF(AN11=0,0,VLOOKUP(AN11,'得点テーブル'!$B$14:$I$59,8,0))</f>
        <v>90</v>
      </c>
      <c r="AP11" s="73"/>
      <c r="AQ11" s="173">
        <f>IF(AP11=0,0,VLOOKUP(AP11,'得点テーブル'!$B$14:$K$59,10,0))</f>
        <v>0</v>
      </c>
      <c r="AR11" s="73"/>
      <c r="AS11" s="173">
        <f>IF(AR11=0,0,VLOOKUP(AR11,'得点テーブル'!$B$14:$K$59,10,0))</f>
        <v>0</v>
      </c>
      <c r="AT11" s="73"/>
      <c r="AU11" s="173">
        <f>IF(AT11=0,0,VLOOKUP(AT11,'得点テーブル'!$B$14:$K$59,10,0))*0.25</f>
        <v>0</v>
      </c>
      <c r="AV11" s="155"/>
      <c r="AW11" s="147">
        <f>IF(AV11=0,0,VLOOKUP(AV11,'得点テーブル'!$B$14:$K$59,10,0))</f>
        <v>0</v>
      </c>
      <c r="AX11" s="73" t="s">
        <v>253</v>
      </c>
      <c r="AY11" s="173">
        <f>IF(AX11=0,0,VLOOKUP(AX11,'得点テーブル'!$B$14:$K$59,10,0))</f>
        <v>10</v>
      </c>
      <c r="AZ11" s="73"/>
      <c r="BA11" s="173">
        <f>IF(AZ11=0,0,VLOOKUP(AZ11,'得点テーブル'!$B$14:$K$59,10,0))</f>
        <v>0</v>
      </c>
      <c r="BB11"/>
      <c r="BC11"/>
      <c r="BD11"/>
      <c r="BE11"/>
      <c r="BF11"/>
      <c r="BG11"/>
    </row>
    <row r="12" spans="2:59" ht="13.5">
      <c r="B12" s="129">
        <v>7</v>
      </c>
      <c r="C12" s="23">
        <f t="shared" si="0"/>
        <v>7</v>
      </c>
      <c r="D12" s="262" t="s">
        <v>75</v>
      </c>
      <c r="E12" s="24" t="s">
        <v>413</v>
      </c>
      <c r="F12" s="132" t="s">
        <v>502</v>
      </c>
      <c r="G12" s="20">
        <f t="shared" si="1"/>
        <v>157</v>
      </c>
      <c r="H12" s="73">
        <v>8</v>
      </c>
      <c r="I12" s="21">
        <f>IF(H12=0,0,VLOOKUP(H12,'得点テーブル'!$B$14:$I$59,2,0))</f>
        <v>45</v>
      </c>
      <c r="J12" s="22"/>
      <c r="K12" s="21">
        <f>IF(J12=0,0,VLOOKUP(J12,'得点テーブル'!$B$14:$I$59,2,0))*0.25</f>
        <v>0</v>
      </c>
      <c r="L12" s="22"/>
      <c r="M12" s="21">
        <f>IF(L12=0,0,VLOOKUP(L12,'得点テーブル'!$B$14:$I$59,2,0))*1.25</f>
        <v>0</v>
      </c>
      <c r="N12" s="74" t="s">
        <v>441</v>
      </c>
      <c r="O12" s="21">
        <f>IF(N12=0,0,VLOOKUP(N12,'得点テーブル'!$B$14:$I$59,3,0))</f>
        <v>5</v>
      </c>
      <c r="P12" s="67">
        <v>8</v>
      </c>
      <c r="Q12" s="21">
        <f>IF(P12=0,0,VLOOKUP(P12,'得点テーブル'!$B$14:$I$59,4,0))</f>
        <v>40</v>
      </c>
      <c r="R12" s="219"/>
      <c r="S12" s="21">
        <f>IF(R12=0,0,VLOOKUP(R12,'得点テーブル'!$B$14:$I$59,4,0))*1.25</f>
        <v>0</v>
      </c>
      <c r="T12" s="67"/>
      <c r="U12" s="21">
        <f>IF(T12=0,0,VLOOKUP(T12,'得点テーブル'!$B$14:$I$59,5,0))</f>
        <v>0</v>
      </c>
      <c r="V12" s="67" t="s">
        <v>345</v>
      </c>
      <c r="W12" s="21">
        <f>IF(V12=0,0,VLOOKUP(V12,'得点テーブル'!$B$14:$I$59,5,0))</f>
        <v>2</v>
      </c>
      <c r="X12" s="67" t="s">
        <v>441</v>
      </c>
      <c r="Y12" s="21">
        <f>IF(X12=0,0,VLOOKUP(X12,'得点テーブル'!$B$14:$I$59,6,0))</f>
        <v>5</v>
      </c>
      <c r="Z12" s="156"/>
      <c r="AA12" s="147">
        <f>IF(Z12=0,0,VLOOKUP(Z12,'得点テーブル'!$B$14:$I$59,6,0))*1.25</f>
        <v>0</v>
      </c>
      <c r="AB12" s="67" t="s">
        <v>253</v>
      </c>
      <c r="AC12" s="21">
        <f>IF(AB12=0,0,VLOOKUP(AB12,'得点テーブル'!$B$14:$I$59,7,0))</f>
        <v>5</v>
      </c>
      <c r="AD12" s="67"/>
      <c r="AE12" s="21">
        <f>IF(AD12=0,0,VLOOKUP(AD12,'得点テーブル'!$B$14:$I$59,7,0))*0.25</f>
        <v>0</v>
      </c>
      <c r="AF12" s="146"/>
      <c r="AG12" s="21">
        <f>IF(AF12=0,0,VLOOKUP(AF12,'得点テーブル'!$B$14:$I$59,7,0))*1.25</f>
        <v>0</v>
      </c>
      <c r="AH12" s="180"/>
      <c r="AI12" s="21">
        <f>IF(AH12=0,0,VLOOKUP(AH12,'得点テーブル'!$B$14:$L$59,11,0))</f>
        <v>0</v>
      </c>
      <c r="AJ12" s="67"/>
      <c r="AK12" s="21">
        <f>IF(AJ12=0,0,VLOOKUP(AJ12,'得点テーブル'!$B$14:$K$59,9,0))</f>
        <v>0</v>
      </c>
      <c r="AL12" s="67"/>
      <c r="AM12" s="21">
        <f>IF(AL12=0,0,VLOOKUP(AL12,'得点テーブル'!$B$14:$I$59,5,0))</f>
        <v>0</v>
      </c>
      <c r="AN12" s="67">
        <v>7</v>
      </c>
      <c r="AO12" s="21">
        <f>IF(AN12=0,0,VLOOKUP(AN12,'得点テーブル'!$B$14:$I$59,8,0))</f>
        <v>45</v>
      </c>
      <c r="AP12" s="73"/>
      <c r="AQ12" s="173">
        <f>IF(AP12=0,0,VLOOKUP(AP12,'得点テーブル'!$B$14:$K$59,10,0))</f>
        <v>0</v>
      </c>
      <c r="AR12" s="73"/>
      <c r="AS12" s="173">
        <f>IF(AR12=0,0,VLOOKUP(AR12,'得点テーブル'!$B$14:$K$59,10,0))</f>
        <v>0</v>
      </c>
      <c r="AT12" s="73"/>
      <c r="AU12" s="173">
        <f>IF(AT12=0,0,VLOOKUP(AT12,'得点テーブル'!$B$14:$K$59,10,0))*0.25</f>
        <v>0</v>
      </c>
      <c r="AV12" s="155"/>
      <c r="AW12" s="147">
        <f>IF(AV12=0,0,VLOOKUP(AV12,'得点テーブル'!$B$14:$K$59,10,0))</f>
        <v>0</v>
      </c>
      <c r="AX12" s="73" t="s">
        <v>253</v>
      </c>
      <c r="AY12" s="173">
        <f>IF(AX12=0,0,VLOOKUP(AX12,'得点テーブル'!$B$14:$K$59,10,0))</f>
        <v>10</v>
      </c>
      <c r="AZ12" s="73"/>
      <c r="BA12" s="173">
        <f>IF(AZ12=0,0,VLOOKUP(AZ12,'得点テーブル'!$B$14:$K$59,10,0))</f>
        <v>0</v>
      </c>
      <c r="BB12"/>
      <c r="BC12"/>
      <c r="BD12"/>
      <c r="BE12"/>
      <c r="BF12"/>
      <c r="BG12"/>
    </row>
    <row r="13" spans="2:59" ht="13.5">
      <c r="B13" s="129">
        <v>8</v>
      </c>
      <c r="C13" s="23">
        <f t="shared" si="0"/>
        <v>8</v>
      </c>
      <c r="D13" s="177" t="s">
        <v>455</v>
      </c>
      <c r="E13" s="143" t="s">
        <v>658</v>
      </c>
      <c r="F13" s="132" t="s">
        <v>327</v>
      </c>
      <c r="G13" s="20">
        <f t="shared" si="1"/>
        <v>114.25</v>
      </c>
      <c r="H13" s="73"/>
      <c r="I13" s="21">
        <f>IF(H13=0,0,VLOOKUP(H13,'得点テーブル'!$B$14:$I$59,2,0))</f>
        <v>0</v>
      </c>
      <c r="J13" s="22">
        <v>1</v>
      </c>
      <c r="K13" s="21">
        <f>IF(J13=0,0,VLOOKUP(J13,'得点テーブル'!$B$14:$I$59,2,0))*0.25</f>
        <v>45</v>
      </c>
      <c r="L13" s="22"/>
      <c r="M13" s="21">
        <f>IF(L13=0,0,VLOOKUP(L13,'得点テーブル'!$B$14:$I$59,2,0))*1.25</f>
        <v>0</v>
      </c>
      <c r="N13" s="74">
        <v>16</v>
      </c>
      <c r="O13" s="21">
        <f>IF(N13=0,0,VLOOKUP(N13,'得点テーブル'!$B$14:$I$59,3,0))</f>
        <v>30</v>
      </c>
      <c r="P13" s="67"/>
      <c r="Q13" s="21">
        <f>IF(P13=0,0,VLOOKUP(P13,'得点テーブル'!$B$14:$I$59,4,0))</f>
        <v>0</v>
      </c>
      <c r="R13" s="219"/>
      <c r="S13" s="21">
        <f>IF(R13=0,0,VLOOKUP(R13,'得点テーブル'!$B$14:$I$59,4,0))*1.25</f>
        <v>0</v>
      </c>
      <c r="T13" s="67" t="s">
        <v>232</v>
      </c>
      <c r="U13" s="21">
        <f>IF(T13=0,0,VLOOKUP(T13,'得点テーブル'!$B$14:$I$59,5,0))</f>
        <v>5</v>
      </c>
      <c r="V13" s="67"/>
      <c r="W13" s="21">
        <f>IF(V13=0,0,VLOOKUP(V13,'得点テーブル'!$B$14:$I$59,5,0))</f>
        <v>0</v>
      </c>
      <c r="X13" s="67" t="s">
        <v>253</v>
      </c>
      <c r="Y13" s="21">
        <f>IF(X13=0,0,VLOOKUP(X13,'得点テーブル'!$B$14:$I$59,6,0))</f>
        <v>5</v>
      </c>
      <c r="Z13" s="156"/>
      <c r="AA13" s="147">
        <f>IF(Z13=0,0,VLOOKUP(Z13,'得点テーブル'!$B$14:$I$59,6,0))*1.25</f>
        <v>0</v>
      </c>
      <c r="AB13" s="67"/>
      <c r="AC13" s="21">
        <f>IF(AB13=0,0,VLOOKUP(AB13,'得点テーブル'!$B$14:$I$59,7,0))</f>
        <v>0</v>
      </c>
      <c r="AD13" s="67" t="s">
        <v>253</v>
      </c>
      <c r="AE13" s="21">
        <f>IF(AD13=0,0,VLOOKUP(AD13,'得点テーブル'!$B$14:$I$59,7,0))*0.25</f>
        <v>1.25</v>
      </c>
      <c r="AF13" s="146"/>
      <c r="AG13" s="21">
        <f>IF(AF13=0,0,VLOOKUP(AF13,'得点テーブル'!$B$14:$I$59,7,0))*1.25</f>
        <v>0</v>
      </c>
      <c r="AH13" s="180"/>
      <c r="AI13" s="21">
        <f>IF(AH13=0,0,VLOOKUP(AH13,'得点テーブル'!$B$14:$L$59,11,0))</f>
        <v>0</v>
      </c>
      <c r="AJ13" s="67"/>
      <c r="AK13" s="21">
        <f>IF(AJ13=0,0,VLOOKUP(AJ13,'得点テーブル'!$B$14:$K$59,9,0))</f>
        <v>0</v>
      </c>
      <c r="AL13" s="67" t="s">
        <v>235</v>
      </c>
      <c r="AM13" s="21">
        <f>IF(AL13=0,0,VLOOKUP(AL13,'得点テーブル'!$B$14:$I$59,5,0))</f>
        <v>1</v>
      </c>
      <c r="AN13" s="67">
        <v>16</v>
      </c>
      <c r="AO13" s="21">
        <f>IF(AN13=0,0,VLOOKUP(AN13,'得点テーブル'!$B$14:$I$59,8,0))</f>
        <v>27</v>
      </c>
      <c r="AP13" s="73"/>
      <c r="AQ13" s="173">
        <f>IF(AP13=0,0,VLOOKUP(AP13,'得点テーブル'!$B$14:$K$59,10,0))</f>
        <v>0</v>
      </c>
      <c r="AR13" s="73"/>
      <c r="AS13" s="173">
        <f>IF(AR13=0,0,VLOOKUP(AR13,'得点テーブル'!$B$14:$K$59,10,0))</f>
        <v>0</v>
      </c>
      <c r="AT13" s="73"/>
      <c r="AU13" s="173">
        <f>IF(AT13=0,0,VLOOKUP(AT13,'得点テーブル'!$B$14:$K$59,10,0))*0.25</f>
        <v>0</v>
      </c>
      <c r="AV13" s="155"/>
      <c r="AW13" s="147">
        <f>IF(AV13=0,0,VLOOKUP(AV13,'得点テーブル'!$B$14:$K$59,10,0))</f>
        <v>0</v>
      </c>
      <c r="AX13" s="73"/>
      <c r="AY13" s="173">
        <f>IF(AX13=0,0,VLOOKUP(AX13,'得点テーブル'!$B$14:$K$59,10,0))</f>
        <v>0</v>
      </c>
      <c r="AZ13" s="73"/>
      <c r="BA13" s="173">
        <f>IF(AZ13=0,0,VLOOKUP(AZ13,'得点テーブル'!$B$14:$K$59,10,0))</f>
        <v>0</v>
      </c>
      <c r="BB13"/>
      <c r="BC13"/>
      <c r="BD13"/>
      <c r="BE13"/>
      <c r="BF13"/>
      <c r="BG13"/>
    </row>
    <row r="14" spans="2:59" ht="13.5">
      <c r="B14" s="129">
        <v>9</v>
      </c>
      <c r="C14" s="23">
        <f t="shared" si="0"/>
        <v>9</v>
      </c>
      <c r="D14" s="79" t="s">
        <v>0</v>
      </c>
      <c r="E14" s="24" t="s">
        <v>1</v>
      </c>
      <c r="F14" s="132" t="s">
        <v>502</v>
      </c>
      <c r="G14" s="20">
        <f t="shared" si="1"/>
        <v>104</v>
      </c>
      <c r="H14" s="73"/>
      <c r="I14" s="21">
        <f>IF(H14=0,0,VLOOKUP(H14,'得点テーブル'!$B$14:$I$59,2,0))</f>
        <v>0</v>
      </c>
      <c r="J14" s="22"/>
      <c r="K14" s="21">
        <f>IF(J14=0,0,VLOOKUP(J14,'得点テーブル'!$B$14:$I$59,2,0))*0.25</f>
        <v>0</v>
      </c>
      <c r="L14" s="22"/>
      <c r="M14" s="21">
        <f>IF(L14=0,0,VLOOKUP(L14,'得点テーブル'!$B$14:$I$59,2,0))*1.25</f>
        <v>0</v>
      </c>
      <c r="N14" s="74" t="s">
        <v>253</v>
      </c>
      <c r="O14" s="21">
        <f>IF(N14=0,0,VLOOKUP(N14,'得点テーブル'!$B$14:$I$59,3,0))</f>
        <v>5</v>
      </c>
      <c r="P14" s="67">
        <v>8</v>
      </c>
      <c r="Q14" s="21">
        <f>IF(P14=0,0,VLOOKUP(P14,'得点テーブル'!$B$14:$I$59,4,0))</f>
        <v>40</v>
      </c>
      <c r="R14" s="219"/>
      <c r="S14" s="21">
        <f>IF(R14=0,0,VLOOKUP(R14,'得点テーブル'!$B$14:$I$59,4,0))*1.25</f>
        <v>0</v>
      </c>
      <c r="T14" s="67" t="s">
        <v>601</v>
      </c>
      <c r="U14" s="21">
        <f>IF(T14=0,0,VLOOKUP(T14,'得点テーブル'!$B$14:$I$59,5,0))</f>
        <v>2</v>
      </c>
      <c r="V14" s="67" t="s">
        <v>345</v>
      </c>
      <c r="W14" s="21">
        <f>IF(V14=0,0,VLOOKUP(V14,'得点テーブル'!$B$14:$I$59,5,0))</f>
        <v>2</v>
      </c>
      <c r="X14" s="67">
        <v>7</v>
      </c>
      <c r="Y14" s="21">
        <f>IF(X14=0,0,VLOOKUP(X14,'得点テーブル'!$B$14:$I$59,6,0))</f>
        <v>50</v>
      </c>
      <c r="Z14" s="156"/>
      <c r="AA14" s="147">
        <f>IF(Z14=0,0,VLOOKUP(Z14,'得点テーブル'!$B$14:$I$59,6,0))*1.25</f>
        <v>0</v>
      </c>
      <c r="AB14" s="67" t="s">
        <v>253</v>
      </c>
      <c r="AC14" s="21">
        <f>IF(AB14=0,0,VLOOKUP(AB14,'得点テーブル'!$B$14:$I$59,7,0))</f>
        <v>5</v>
      </c>
      <c r="AD14" s="67"/>
      <c r="AE14" s="21">
        <f>IF(AD14=0,0,VLOOKUP(AD14,'得点テーブル'!$B$14:$I$59,7,0))*0.25</f>
        <v>0</v>
      </c>
      <c r="AF14" s="146"/>
      <c r="AG14" s="21">
        <f>IF(AF14=0,0,VLOOKUP(AF14,'得点テーブル'!$B$14:$I$59,7,0))*1.25</f>
        <v>0</v>
      </c>
      <c r="AH14" s="180"/>
      <c r="AI14" s="21">
        <f>IF(AH14=0,0,VLOOKUP(AH14,'得点テーブル'!$B$14:$L$59,11,0))</f>
        <v>0</v>
      </c>
      <c r="AJ14" s="67"/>
      <c r="AK14" s="21">
        <f>IF(AJ14=0,0,VLOOKUP(AJ14,'得点テーブル'!$B$14:$K$59,9,0))</f>
        <v>0</v>
      </c>
      <c r="AL14" s="67"/>
      <c r="AM14" s="21">
        <f>IF(AL14=0,0,VLOOKUP(AL14,'得点テーブル'!$B$14:$I$59,5,0))</f>
        <v>0</v>
      </c>
      <c r="AN14" s="67"/>
      <c r="AO14" s="21">
        <f>IF(AN14=0,0,VLOOKUP(AN14,'得点テーブル'!$B$14:$I$59,8,0))</f>
        <v>0</v>
      </c>
      <c r="AP14" s="73"/>
      <c r="AQ14" s="173">
        <f>IF(AP14=0,0,VLOOKUP(AP14,'得点テーブル'!$B$14:$K$59,10,0))</f>
        <v>0</v>
      </c>
      <c r="AR14" s="73"/>
      <c r="AS14" s="173">
        <f>IF(AR14=0,0,VLOOKUP(AR14,'得点テーブル'!$B$14:$K$59,10,0))</f>
        <v>0</v>
      </c>
      <c r="AT14" s="73"/>
      <c r="AU14" s="173">
        <f>IF(AT14=0,0,VLOOKUP(AT14,'得点テーブル'!$B$14:$K$59,10,0))*0.25</f>
        <v>0</v>
      </c>
      <c r="AV14" s="155"/>
      <c r="AW14" s="147">
        <f>IF(AV14=0,0,VLOOKUP(AV14,'得点テーブル'!$B$14:$K$59,10,0))</f>
        <v>0</v>
      </c>
      <c r="AX14" s="73"/>
      <c r="AY14" s="173">
        <f>IF(AX14=0,0,VLOOKUP(AX14,'得点テーブル'!$B$14:$K$59,10,0))</f>
        <v>0</v>
      </c>
      <c r="AZ14" s="73"/>
      <c r="BA14" s="173">
        <f>IF(AZ14=0,0,VLOOKUP(AZ14,'得点テーブル'!$B$14:$K$59,10,0))</f>
        <v>0</v>
      </c>
      <c r="BB14"/>
      <c r="BC14"/>
      <c r="BD14"/>
      <c r="BE14"/>
      <c r="BF14"/>
      <c r="BG14"/>
    </row>
    <row r="15" spans="2:59" ht="13.5">
      <c r="B15" s="129">
        <v>10</v>
      </c>
      <c r="C15" s="23">
        <f t="shared" si="0"/>
        <v>10</v>
      </c>
      <c r="D15" s="79" t="s">
        <v>2</v>
      </c>
      <c r="E15" s="24" t="s">
        <v>413</v>
      </c>
      <c r="F15" s="132" t="s">
        <v>447</v>
      </c>
      <c r="G15" s="20">
        <f t="shared" si="1"/>
        <v>100</v>
      </c>
      <c r="H15" s="73"/>
      <c r="I15" s="21">
        <f>IF(H15=0,0,VLOOKUP(H15,'得点テーブル'!$B$14:$I$59,2,0))</f>
        <v>0</v>
      </c>
      <c r="J15" s="22">
        <v>2</v>
      </c>
      <c r="K15" s="21">
        <f>IF(J15=0,0,VLOOKUP(J15,'得点テーブル'!$B$14:$I$59,2,0))*0.25</f>
        <v>33.75</v>
      </c>
      <c r="L15" s="22"/>
      <c r="M15" s="21">
        <f>IF(L15=0,0,VLOOKUP(L15,'得点テーブル'!$B$14:$I$59,2,0))*1.25</f>
        <v>0</v>
      </c>
      <c r="N15" s="74" t="s">
        <v>441</v>
      </c>
      <c r="O15" s="21">
        <f>IF(N15=0,0,VLOOKUP(N15,'得点テーブル'!$B$14:$I$59,3,0))</f>
        <v>5</v>
      </c>
      <c r="P15" s="67">
        <v>16</v>
      </c>
      <c r="Q15" s="21">
        <f>IF(P15=0,0,VLOOKUP(P15,'得点テーブル'!$B$14:$I$59,4,0))</f>
        <v>24</v>
      </c>
      <c r="R15" s="219"/>
      <c r="S15" s="21">
        <f>IF(R15=0,0,VLOOKUP(R15,'得点テーブル'!$B$14:$I$59,4,0))*1.25</f>
        <v>0</v>
      </c>
      <c r="T15" s="67"/>
      <c r="U15" s="21">
        <f>IF(T15=0,0,VLOOKUP(T15,'得点テーブル'!$B$14:$I$59,5,0))</f>
        <v>0</v>
      </c>
      <c r="V15" s="67" t="s">
        <v>329</v>
      </c>
      <c r="W15" s="21">
        <f>IF(V15=0,0,VLOOKUP(V15,'得点テーブル'!$B$14:$I$59,5,0))</f>
        <v>4</v>
      </c>
      <c r="X15" s="67" t="s">
        <v>253</v>
      </c>
      <c r="Y15" s="21">
        <f>IF(X15=0,0,VLOOKUP(X15,'得点テーブル'!$B$14:$I$59,6,0))</f>
        <v>5</v>
      </c>
      <c r="Z15" s="156"/>
      <c r="AA15" s="147">
        <f>IF(Z15=0,0,VLOOKUP(Z15,'得点テーブル'!$B$14:$I$59,6,0))*1.25</f>
        <v>0</v>
      </c>
      <c r="AB15" s="67"/>
      <c r="AC15" s="21">
        <f>IF(AB15=0,0,VLOOKUP(AB15,'得点テーブル'!$B$14:$I$59,7,0))</f>
        <v>0</v>
      </c>
      <c r="AD15" s="67" t="s">
        <v>253</v>
      </c>
      <c r="AE15" s="21">
        <f>IF(AD15=0,0,VLOOKUP(AD15,'得点テーブル'!$B$14:$I$59,7,0))*0.25</f>
        <v>1.25</v>
      </c>
      <c r="AF15" s="146"/>
      <c r="AG15" s="21">
        <f>IF(AF15=0,0,VLOOKUP(AF15,'得点テーブル'!$B$14:$I$59,7,0))*1.25</f>
        <v>0</v>
      </c>
      <c r="AH15" s="180"/>
      <c r="AI15" s="21">
        <f>IF(AH15=0,0,VLOOKUP(AH15,'得点テーブル'!$B$14:$L$59,11,0))</f>
        <v>0</v>
      </c>
      <c r="AJ15" s="67"/>
      <c r="AK15" s="21">
        <f>IF(AJ15=0,0,VLOOKUP(AJ15,'得点テーブル'!$B$14:$K$59,9,0))</f>
        <v>0</v>
      </c>
      <c r="AL15" s="67"/>
      <c r="AM15" s="21">
        <f>IF(AL15=0,0,VLOOKUP(AL15,'得点テーブル'!$B$14:$I$59,5,0))</f>
        <v>0</v>
      </c>
      <c r="AN15" s="67">
        <v>16</v>
      </c>
      <c r="AO15" s="21">
        <f>IF(AN15=0,0,VLOOKUP(AN15,'得点テーブル'!$B$14:$I$59,8,0))</f>
        <v>27</v>
      </c>
      <c r="AP15" s="73"/>
      <c r="AQ15" s="173">
        <f>IF(AP15=0,0,VLOOKUP(AP15,'得点テーブル'!$B$14:$K$59,10,0))</f>
        <v>0</v>
      </c>
      <c r="AR15" s="73"/>
      <c r="AS15" s="173">
        <f>IF(AR15=0,0,VLOOKUP(AR15,'得点テーブル'!$B$14:$K$59,10,0))</f>
        <v>0</v>
      </c>
      <c r="AT15" s="73"/>
      <c r="AU15" s="173">
        <f>IF(AT15=0,0,VLOOKUP(AT15,'得点テーブル'!$B$14:$K$59,10,0))*0.25</f>
        <v>0</v>
      </c>
      <c r="AV15" s="155"/>
      <c r="AW15" s="147">
        <f>IF(AV15=0,0,VLOOKUP(AV15,'得点テーブル'!$B$14:$K$59,10,0))</f>
        <v>0</v>
      </c>
      <c r="AX15" s="73"/>
      <c r="AY15" s="173">
        <f>IF(AX15=0,0,VLOOKUP(AX15,'得点テーブル'!$B$14:$K$59,10,0))</f>
        <v>0</v>
      </c>
      <c r="AZ15" s="73"/>
      <c r="BA15" s="173">
        <f>IF(AZ15=0,0,VLOOKUP(AZ15,'得点テーブル'!$B$14:$K$59,10,0))</f>
        <v>0</v>
      </c>
      <c r="BB15"/>
      <c r="BC15"/>
      <c r="BD15"/>
      <c r="BE15"/>
      <c r="BF15"/>
      <c r="BG15"/>
    </row>
    <row r="16" spans="2:59" ht="13.5">
      <c r="B16" s="129">
        <v>11</v>
      </c>
      <c r="C16" s="23">
        <f t="shared" si="0"/>
        <v>11</v>
      </c>
      <c r="D16" s="79" t="s">
        <v>79</v>
      </c>
      <c r="E16" s="24" t="s">
        <v>80</v>
      </c>
      <c r="F16" s="132" t="s">
        <v>502</v>
      </c>
      <c r="G16" s="20">
        <f t="shared" si="1"/>
        <v>96</v>
      </c>
      <c r="H16" s="73" t="s">
        <v>441</v>
      </c>
      <c r="I16" s="21">
        <f>IF(H16=0,0,VLOOKUP(H16,'得点テーブル'!$B$14:$I$59,2,0))</f>
        <v>3</v>
      </c>
      <c r="J16" s="22"/>
      <c r="K16" s="21">
        <f>IF(J16=0,0,VLOOKUP(J16,'得点テーブル'!$B$14:$I$59,2,0))*0.25</f>
        <v>0</v>
      </c>
      <c r="L16" s="22"/>
      <c r="M16" s="21">
        <f>IF(L16=0,0,VLOOKUP(L16,'得点テーブル'!$B$14:$I$59,2,0))*1.25</f>
        <v>0</v>
      </c>
      <c r="N16" s="74" t="s">
        <v>441</v>
      </c>
      <c r="O16" s="21">
        <f>IF(N16=0,0,VLOOKUP(N16,'得点テーブル'!$B$14:$I$59,3,0))</f>
        <v>5</v>
      </c>
      <c r="P16" s="67">
        <v>16</v>
      </c>
      <c r="Q16" s="21">
        <f>IF(P16=0,0,VLOOKUP(P16,'得点テーブル'!$B$14:$I$59,4,0))</f>
        <v>24</v>
      </c>
      <c r="R16" s="219"/>
      <c r="S16" s="21">
        <f>IF(R16=0,0,VLOOKUP(R16,'得点テーブル'!$B$14:$I$59,4,0))*1.25</f>
        <v>0</v>
      </c>
      <c r="T16" s="67" t="s">
        <v>345</v>
      </c>
      <c r="U16" s="21">
        <f>IF(T16=0,0,VLOOKUP(T16,'得点テーブル'!$B$14:$I$59,5,0))</f>
        <v>2</v>
      </c>
      <c r="V16" s="67" t="s">
        <v>345</v>
      </c>
      <c r="W16" s="21">
        <f>IF(V16=0,0,VLOOKUP(V16,'得点テーブル'!$B$14:$I$59,5,0))</f>
        <v>2</v>
      </c>
      <c r="X16" s="67"/>
      <c r="Y16" s="21">
        <f>IF(X16=0,0,VLOOKUP(X16,'得点テーブル'!$B$14:$I$59,6,0))</f>
        <v>0</v>
      </c>
      <c r="Z16" s="156"/>
      <c r="AA16" s="147">
        <f>IF(Z16=0,0,VLOOKUP(Z16,'得点テーブル'!$B$14:$I$59,6,0))*1.25</f>
        <v>0</v>
      </c>
      <c r="AB16" s="67" t="s">
        <v>253</v>
      </c>
      <c r="AC16" s="21">
        <f>IF(AB16=0,0,VLOOKUP(AB16,'得点テーブル'!$B$14:$I$59,7,0))</f>
        <v>5</v>
      </c>
      <c r="AD16" s="67"/>
      <c r="AE16" s="21">
        <f>IF(AD16=0,0,VLOOKUP(AD16,'得点テーブル'!$B$14:$I$59,7,0))*0.25</f>
        <v>0</v>
      </c>
      <c r="AF16" s="146"/>
      <c r="AG16" s="21">
        <f>IF(AF16=0,0,VLOOKUP(AF16,'得点テーブル'!$B$14:$I$59,7,0))*1.25</f>
        <v>0</v>
      </c>
      <c r="AH16" s="180"/>
      <c r="AI16" s="21">
        <f>IF(AH16=0,0,VLOOKUP(AH16,'得点テーブル'!$B$14:$L$59,11,0))</f>
        <v>0</v>
      </c>
      <c r="AJ16" s="67"/>
      <c r="AK16" s="21">
        <f>IF(AJ16=0,0,VLOOKUP(AJ16,'得点テーブル'!$B$14:$K$59,9,0))</f>
        <v>0</v>
      </c>
      <c r="AL16" s="67"/>
      <c r="AM16" s="21">
        <f>IF(AL16=0,0,VLOOKUP(AL16,'得点テーブル'!$B$14:$I$59,5,0))</f>
        <v>0</v>
      </c>
      <c r="AN16" s="67">
        <v>6</v>
      </c>
      <c r="AO16" s="21">
        <f>IF(AN16=0,0,VLOOKUP(AN16,'得点テーブル'!$B$14:$I$59,8,0))</f>
        <v>45</v>
      </c>
      <c r="AP16" s="73"/>
      <c r="AQ16" s="173">
        <f>IF(AP16=0,0,VLOOKUP(AP16,'得点テーブル'!$B$14:$K$59,10,0))</f>
        <v>0</v>
      </c>
      <c r="AR16" s="73"/>
      <c r="AS16" s="173">
        <f>IF(AR16=0,0,VLOOKUP(AR16,'得点テーブル'!$B$14:$K$59,10,0))</f>
        <v>0</v>
      </c>
      <c r="AT16" s="73"/>
      <c r="AU16" s="173">
        <f>IF(AT16=0,0,VLOOKUP(AT16,'得点テーブル'!$B$14:$K$59,10,0))*0.25</f>
        <v>0</v>
      </c>
      <c r="AV16" s="155"/>
      <c r="AW16" s="147">
        <f>IF(AV16=0,0,VLOOKUP(AV16,'得点テーブル'!$B$14:$K$59,10,0))</f>
        <v>0</v>
      </c>
      <c r="AX16" s="73" t="s">
        <v>253</v>
      </c>
      <c r="AY16" s="173">
        <f>IF(AX16=0,0,VLOOKUP(AX16,'得点テーブル'!$B$14:$K$59,10,0))</f>
        <v>10</v>
      </c>
      <c r="AZ16" s="73"/>
      <c r="BA16" s="173">
        <f>IF(AZ16=0,0,VLOOKUP(AZ16,'得点テーブル'!$B$14:$K$59,10,0))</f>
        <v>0</v>
      </c>
      <c r="BB16"/>
      <c r="BC16"/>
      <c r="BD16"/>
      <c r="BE16"/>
      <c r="BF16"/>
      <c r="BG16"/>
    </row>
    <row r="17" spans="2:59" ht="16.5" customHeight="1">
      <c r="B17" s="129">
        <v>12</v>
      </c>
      <c r="C17" s="23">
        <f t="shared" si="0"/>
        <v>12</v>
      </c>
      <c r="D17" s="142" t="s">
        <v>209</v>
      </c>
      <c r="E17" s="24" t="s">
        <v>78</v>
      </c>
      <c r="F17" s="132" t="s">
        <v>502</v>
      </c>
      <c r="G17" s="20">
        <f t="shared" si="1"/>
        <v>66</v>
      </c>
      <c r="H17" s="73"/>
      <c r="I17" s="21">
        <f>IF(H17=0,0,VLOOKUP(H17,'得点テーブル'!$B$14:$I$59,2,0))</f>
        <v>0</v>
      </c>
      <c r="J17" s="22"/>
      <c r="K17" s="21">
        <f>IF(J17=0,0,VLOOKUP(J17,'得点テーブル'!$B$14:$I$59,2,0))*0.25</f>
        <v>0</v>
      </c>
      <c r="L17" s="22"/>
      <c r="M17" s="21">
        <f>IF(L17=0,0,VLOOKUP(L17,'得点テーブル'!$B$14:$I$59,2,0))*1.25</f>
        <v>0</v>
      </c>
      <c r="N17" s="74" t="s">
        <v>253</v>
      </c>
      <c r="O17" s="21">
        <f>IF(N17=0,0,VLOOKUP(N17,'得点テーブル'!$B$14:$I$59,3,0))</f>
        <v>5</v>
      </c>
      <c r="P17" s="67" t="s">
        <v>253</v>
      </c>
      <c r="Q17" s="21">
        <f>IF(P17=0,0,VLOOKUP(P17,'得点テーブル'!$B$14:$I$59,4,0))</f>
        <v>2</v>
      </c>
      <c r="R17" s="219"/>
      <c r="S17" s="21">
        <f>IF(R17=0,0,VLOOKUP(R17,'得点テーブル'!$B$14:$I$59,4,0))*1.25</f>
        <v>0</v>
      </c>
      <c r="T17" s="67" t="s">
        <v>345</v>
      </c>
      <c r="U17" s="21">
        <f>IF(T17=0,0,VLOOKUP(T17,'得点テーブル'!$B$14:$I$59,5,0))</f>
        <v>2</v>
      </c>
      <c r="V17" s="67"/>
      <c r="W17" s="21">
        <f>IF(V17=0,0,VLOOKUP(V17,'得点テーブル'!$B$14:$I$59,5,0))</f>
        <v>0</v>
      </c>
      <c r="X17" s="67">
        <v>16</v>
      </c>
      <c r="Y17" s="21">
        <f>IF(X17=0,0,VLOOKUP(X17,'得点テーブル'!$B$14:$I$59,6,0))</f>
        <v>30</v>
      </c>
      <c r="Z17" s="156"/>
      <c r="AA17" s="147">
        <f>IF(Z17=0,0,VLOOKUP(Z17,'得点テーブル'!$B$14:$I$59,6,0))*1.25</f>
        <v>0</v>
      </c>
      <c r="AB17" s="67"/>
      <c r="AC17" s="21">
        <f>IF(AB17=0,0,VLOOKUP(AB17,'得点テーブル'!$B$14:$I$59,7,0))</f>
        <v>0</v>
      </c>
      <c r="AD17" s="67"/>
      <c r="AE17" s="21">
        <f>IF(AD17=0,0,VLOOKUP(AD17,'得点テーブル'!$B$14:$I$59,7,0))*0.25</f>
        <v>0</v>
      </c>
      <c r="AF17" s="146"/>
      <c r="AG17" s="21">
        <f>IF(AF17=0,0,VLOOKUP(AF17,'得点テーブル'!$B$14:$I$59,7,0))*1.25</f>
        <v>0</v>
      </c>
      <c r="AH17" s="180"/>
      <c r="AI17" s="21">
        <f>IF(AH17=0,0,VLOOKUP(AH17,'得点テーブル'!$B$14:$L$59,11,0))</f>
        <v>0</v>
      </c>
      <c r="AJ17" s="67"/>
      <c r="AK17" s="21">
        <f>IF(AJ17=0,0,VLOOKUP(AJ17,'得点テーブル'!$B$14:$K$59,9,0))</f>
        <v>0</v>
      </c>
      <c r="AL17" s="67"/>
      <c r="AM17" s="21">
        <f>IF(AL17=0,0,VLOOKUP(AL17,'得点テーブル'!$B$14:$I$59,5,0))</f>
        <v>0</v>
      </c>
      <c r="AN17" s="67">
        <v>16</v>
      </c>
      <c r="AO17" s="21">
        <f>IF(AN17=0,0,VLOOKUP(AN17,'得点テーブル'!$B$14:$I$59,8,0))</f>
        <v>27</v>
      </c>
      <c r="AP17" s="73"/>
      <c r="AQ17" s="173">
        <f>IF(AP17=0,0,VLOOKUP(AP17,'得点テーブル'!$B$14:$K$59,10,0))</f>
        <v>0</v>
      </c>
      <c r="AR17" s="73"/>
      <c r="AS17" s="173">
        <f>IF(AR17=0,0,VLOOKUP(AR17,'得点テーブル'!$B$14:$K$59,10,0))</f>
        <v>0</v>
      </c>
      <c r="AT17" s="73"/>
      <c r="AU17" s="173">
        <f>IF(AT17=0,0,VLOOKUP(AT17,'得点テーブル'!$B$14:$K$59,10,0))*0.25</f>
        <v>0</v>
      </c>
      <c r="AV17" s="155"/>
      <c r="AW17" s="147">
        <f>IF(AV17=0,0,VLOOKUP(AV17,'得点テーブル'!$B$14:$K$59,10,0))</f>
        <v>0</v>
      </c>
      <c r="AX17" s="73"/>
      <c r="AY17" s="173">
        <f>IF(AX17=0,0,VLOOKUP(AX17,'得点テーブル'!$B$14:$K$59,10,0))</f>
        <v>0</v>
      </c>
      <c r="AZ17" s="73"/>
      <c r="BA17" s="173">
        <f>IF(AZ17=0,0,VLOOKUP(AZ17,'得点テーブル'!$B$14:$K$59,10,0))</f>
        <v>0</v>
      </c>
      <c r="BB17"/>
      <c r="BC17"/>
      <c r="BD17"/>
      <c r="BE17"/>
      <c r="BF17"/>
      <c r="BG17"/>
    </row>
    <row r="18" spans="2:59" ht="15.75" customHeight="1">
      <c r="B18" s="129">
        <v>13</v>
      </c>
      <c r="C18" s="23">
        <f t="shared" si="0"/>
        <v>13</v>
      </c>
      <c r="D18" s="84" t="s">
        <v>643</v>
      </c>
      <c r="E18" s="102" t="s">
        <v>77</v>
      </c>
      <c r="F18" s="132" t="s">
        <v>502</v>
      </c>
      <c r="G18" s="20">
        <f t="shared" si="1"/>
        <v>61</v>
      </c>
      <c r="H18" s="73"/>
      <c r="I18" s="21">
        <f>IF(H18=0,0,VLOOKUP(H18,'得点テーブル'!$B$14:$I$59,2,0))</f>
        <v>0</v>
      </c>
      <c r="J18" s="22"/>
      <c r="K18" s="21">
        <f>IF(J18=0,0,VLOOKUP(J18,'得点テーブル'!$B$14:$I$59,2,0))*0.25</f>
        <v>0</v>
      </c>
      <c r="L18" s="22"/>
      <c r="M18" s="21">
        <f>IF(L18=0,0,VLOOKUP(L18,'得点テーブル'!$B$14:$I$59,2,0))*1.25</f>
        <v>0</v>
      </c>
      <c r="N18" s="74">
        <v>16</v>
      </c>
      <c r="O18" s="21">
        <f>IF(N18=0,0,VLOOKUP(N18,'得点テーブル'!$B$14:$I$59,3,0))</f>
        <v>30</v>
      </c>
      <c r="P18" s="67"/>
      <c r="Q18" s="21">
        <f>IF(P18=0,0,VLOOKUP(P18,'得点テーブル'!$B$14:$I$59,4,0))</f>
        <v>0</v>
      </c>
      <c r="R18" s="219"/>
      <c r="S18" s="21">
        <f>IF(R18=0,0,VLOOKUP(R18,'得点テーブル'!$B$14:$I$59,4,0))*1.25</f>
        <v>0</v>
      </c>
      <c r="T18" s="67"/>
      <c r="U18" s="21">
        <f>IF(T18=0,0,VLOOKUP(T18,'得点テーブル'!$B$14:$I$59,5,0))</f>
        <v>0</v>
      </c>
      <c r="V18" s="67" t="s">
        <v>233</v>
      </c>
      <c r="W18" s="21">
        <f>IF(V18=0,0,VLOOKUP(V18,'得点テーブル'!$B$14:$I$59,5,0))</f>
        <v>4</v>
      </c>
      <c r="X18" s="67"/>
      <c r="Y18" s="21">
        <f>IF(X18=0,0,VLOOKUP(X18,'得点テーブル'!$B$14:$I$59,6,0))</f>
        <v>0</v>
      </c>
      <c r="Z18" s="156"/>
      <c r="AA18" s="147">
        <f>IF(Z18=0,0,VLOOKUP(Z18,'得点テーブル'!$B$14:$I$59,6,0))*1.25</f>
        <v>0</v>
      </c>
      <c r="AB18" s="67"/>
      <c r="AC18" s="21">
        <f>IF(AB18=0,0,VLOOKUP(AB18,'得点テーブル'!$B$14:$I$59,7,0))</f>
        <v>0</v>
      </c>
      <c r="AD18" s="67"/>
      <c r="AE18" s="21">
        <f>IF(AD18=0,0,VLOOKUP(AD18,'得点テーブル'!$B$14:$I$59,7,0))*0.25</f>
        <v>0</v>
      </c>
      <c r="AF18" s="146"/>
      <c r="AG18" s="21">
        <f>IF(AF18=0,0,VLOOKUP(AF18,'得点テーブル'!$B$14:$I$59,7,0))*1.25</f>
        <v>0</v>
      </c>
      <c r="AH18" s="180"/>
      <c r="AI18" s="21">
        <f>IF(AH18=0,0,VLOOKUP(AH18,'得点テーブル'!$B$14:$L$59,11,0))</f>
        <v>0</v>
      </c>
      <c r="AJ18" s="67"/>
      <c r="AK18" s="21">
        <f>IF(AJ18=0,0,VLOOKUP(AJ18,'得点テーブル'!$B$14:$K$59,9,0))</f>
        <v>0</v>
      </c>
      <c r="AL18" s="67"/>
      <c r="AM18" s="21">
        <f>IF(AL18=0,0,VLOOKUP(AL18,'得点テーブル'!$B$14:$I$59,5,0))</f>
        <v>0</v>
      </c>
      <c r="AN18" s="67">
        <v>16</v>
      </c>
      <c r="AO18" s="21">
        <f>IF(AN18=0,0,VLOOKUP(AN18,'得点テーブル'!$B$14:$I$59,8,0))</f>
        <v>27</v>
      </c>
      <c r="AP18" s="73"/>
      <c r="AQ18" s="173">
        <f>IF(AP18=0,0,VLOOKUP(AP18,'得点テーブル'!$B$14:$K$59,10,0))</f>
        <v>0</v>
      </c>
      <c r="AR18" s="73"/>
      <c r="AS18" s="173">
        <f>IF(AR18=0,0,VLOOKUP(AR18,'得点テーブル'!$B$14:$K$59,10,0))</f>
        <v>0</v>
      </c>
      <c r="AT18" s="73"/>
      <c r="AU18" s="173">
        <f>IF(AT18=0,0,VLOOKUP(AT18,'得点テーブル'!$B$14:$K$59,10,0))*0.25</f>
        <v>0</v>
      </c>
      <c r="AV18" s="155"/>
      <c r="AW18" s="147">
        <f>IF(AV18=0,0,VLOOKUP(AV18,'得点テーブル'!$B$14:$K$59,10,0))</f>
        <v>0</v>
      </c>
      <c r="AX18" s="73"/>
      <c r="AY18" s="173">
        <f>IF(AX18=0,0,VLOOKUP(AX18,'得点テーブル'!$B$14:$K$59,10,0))</f>
        <v>0</v>
      </c>
      <c r="AZ18" s="73"/>
      <c r="BA18" s="173">
        <f>IF(AZ18=0,0,VLOOKUP(AZ18,'得点テーブル'!$B$14:$K$59,10,0))</f>
        <v>0</v>
      </c>
      <c r="BB18"/>
      <c r="BC18"/>
      <c r="BD18"/>
      <c r="BE18"/>
      <c r="BF18"/>
      <c r="BG18"/>
    </row>
    <row r="19" spans="2:59" ht="13.5">
      <c r="B19" s="129">
        <v>14</v>
      </c>
      <c r="C19" s="23">
        <f t="shared" si="0"/>
        <v>14</v>
      </c>
      <c r="D19" s="84" t="s">
        <v>432</v>
      </c>
      <c r="E19" s="102" t="s">
        <v>81</v>
      </c>
      <c r="F19" s="132" t="s">
        <v>327</v>
      </c>
      <c r="G19" s="20">
        <f t="shared" si="1"/>
        <v>59</v>
      </c>
      <c r="H19" s="73">
        <v>8</v>
      </c>
      <c r="I19" s="21">
        <f>IF(H19=0,0,VLOOKUP(H19,'得点テーブル'!$B$14:$I$59,2,0))</f>
        <v>45</v>
      </c>
      <c r="J19" s="22"/>
      <c r="K19" s="21">
        <f>IF(J19=0,0,VLOOKUP(J19,'得点テーブル'!$B$14:$I$59,2,0))*0.25</f>
        <v>0</v>
      </c>
      <c r="L19" s="22"/>
      <c r="M19" s="21">
        <f>IF(L19=0,0,VLOOKUP(L19,'得点テーブル'!$B$14:$I$59,2,0))*1.25</f>
        <v>0</v>
      </c>
      <c r="N19" s="74"/>
      <c r="O19" s="21">
        <f>IF(N19=0,0,VLOOKUP(N19,'得点テーブル'!$B$14:$I$59,3,0))</f>
        <v>0</v>
      </c>
      <c r="P19" s="67"/>
      <c r="Q19" s="21">
        <f>IF(P19=0,0,VLOOKUP(P19,'得点テーブル'!$B$14:$I$59,4,0))</f>
        <v>0</v>
      </c>
      <c r="R19" s="219"/>
      <c r="S19" s="21">
        <f>IF(R19=0,0,VLOOKUP(R19,'得点テーブル'!$B$14:$I$59,4,0))*1.25</f>
        <v>0</v>
      </c>
      <c r="T19" s="67"/>
      <c r="U19" s="21">
        <f>IF(T19=0,0,VLOOKUP(T19,'得点テーブル'!$B$14:$I$59,5,0))</f>
        <v>0</v>
      </c>
      <c r="V19" s="67" t="s">
        <v>232</v>
      </c>
      <c r="W19" s="21">
        <f>IF(V19=0,0,VLOOKUP(V19,'得点テーブル'!$B$14:$I$59,5,0))</f>
        <v>5</v>
      </c>
      <c r="X19" s="67"/>
      <c r="Y19" s="21">
        <f>IF(X19=0,0,VLOOKUP(X19,'得点テーブル'!$B$14:$I$59,6,0))</f>
        <v>0</v>
      </c>
      <c r="Z19" s="156"/>
      <c r="AA19" s="147">
        <f>IF(Z19=0,0,VLOOKUP(Z19,'得点テーブル'!$B$14:$I$59,6,0))*1.25</f>
        <v>0</v>
      </c>
      <c r="AB19" s="67" t="s">
        <v>253</v>
      </c>
      <c r="AC19" s="21">
        <f>IF(AB19=0,0,VLOOKUP(AB19,'得点テーブル'!$B$14:$I$59,7,0))</f>
        <v>5</v>
      </c>
      <c r="AD19" s="67"/>
      <c r="AE19" s="21">
        <f>IF(AD19=0,0,VLOOKUP(AD19,'得点テーブル'!$B$14:$I$59,7,0))*0.25</f>
        <v>0</v>
      </c>
      <c r="AF19" s="146"/>
      <c r="AG19" s="21">
        <f>IF(AF19=0,0,VLOOKUP(AF19,'得点テーブル'!$B$14:$I$59,7,0))*1.25</f>
        <v>0</v>
      </c>
      <c r="AH19" s="180"/>
      <c r="AI19" s="21">
        <f>IF(AH19=0,0,VLOOKUP(AH19,'得点テーブル'!$B$14:$L$59,11,0))</f>
        <v>0</v>
      </c>
      <c r="AJ19" s="67"/>
      <c r="AK19" s="21">
        <f>IF(AJ19=0,0,VLOOKUP(AJ19,'得点テーブル'!$B$14:$K$59,9,0))</f>
        <v>0</v>
      </c>
      <c r="AL19" s="67" t="s">
        <v>329</v>
      </c>
      <c r="AM19" s="21">
        <f>IF(AL19=0,0,VLOOKUP(AL19,'得点テーブル'!$B$14:$I$59,5,0))</f>
        <v>4</v>
      </c>
      <c r="AN19" s="67"/>
      <c r="AO19" s="21">
        <f>IF(AN19=0,0,VLOOKUP(AN19,'得点テーブル'!$B$14:$I$59,8,0))</f>
        <v>0</v>
      </c>
      <c r="AP19" s="73"/>
      <c r="AQ19" s="173">
        <f>IF(AP19=0,0,VLOOKUP(AP19,'得点テーブル'!$B$14:$K$59,10,0))</f>
        <v>0</v>
      </c>
      <c r="AR19" s="73"/>
      <c r="AS19" s="173">
        <f>IF(AR19=0,0,VLOOKUP(AR19,'得点テーブル'!$B$14:$K$59,10,0))</f>
        <v>0</v>
      </c>
      <c r="AT19" s="73"/>
      <c r="AU19" s="173">
        <f>IF(AT19=0,0,VLOOKUP(AT19,'得点テーブル'!$B$14:$K$59,10,0))*0.25</f>
        <v>0</v>
      </c>
      <c r="AV19" s="155"/>
      <c r="AW19" s="147">
        <f>IF(AV19=0,0,VLOOKUP(AV19,'得点テーブル'!$B$14:$K$59,10,0))</f>
        <v>0</v>
      </c>
      <c r="AX19" s="73"/>
      <c r="AY19" s="173">
        <f>IF(AX19=0,0,VLOOKUP(AX19,'得点テーブル'!$B$14:$K$59,10,0))</f>
        <v>0</v>
      </c>
      <c r="AZ19" s="73"/>
      <c r="BA19" s="173">
        <f>IF(AZ19=0,0,VLOOKUP(AZ19,'得点テーブル'!$B$14:$K$59,10,0))</f>
        <v>0</v>
      </c>
      <c r="BB19"/>
      <c r="BC19"/>
      <c r="BD19"/>
      <c r="BE19"/>
      <c r="BF19"/>
      <c r="BG19"/>
    </row>
    <row r="20" spans="2:59" ht="13.5">
      <c r="B20" s="129">
        <v>15</v>
      </c>
      <c r="C20" s="23">
        <f t="shared" si="0"/>
        <v>15</v>
      </c>
      <c r="D20" s="84" t="s">
        <v>456</v>
      </c>
      <c r="E20" s="104" t="s">
        <v>413</v>
      </c>
      <c r="F20" s="132" t="s">
        <v>327</v>
      </c>
      <c r="G20" s="20">
        <f t="shared" si="1"/>
        <v>52</v>
      </c>
      <c r="H20" s="73" t="s">
        <v>253</v>
      </c>
      <c r="I20" s="21">
        <f>IF(H20=0,0,VLOOKUP(H20,'得点テーブル'!$B$14:$I$59,2,0))</f>
        <v>3</v>
      </c>
      <c r="J20" s="67"/>
      <c r="K20" s="21">
        <f>IF(J20=0,0,VLOOKUP(J20,'得点テーブル'!$B$14:$I$59,2,0))*0.25</f>
        <v>0</v>
      </c>
      <c r="L20" s="22"/>
      <c r="M20" s="21">
        <f>IF(L20=0,0,VLOOKUP(L20,'得点テーブル'!$B$14:$I$59,2,0))*1.25</f>
        <v>0</v>
      </c>
      <c r="N20" s="74">
        <v>16</v>
      </c>
      <c r="O20" s="21">
        <f>IF(N20=0,0,VLOOKUP(N20,'得点テーブル'!$B$14:$I$59,3,0))</f>
        <v>30</v>
      </c>
      <c r="P20" s="67" t="s">
        <v>253</v>
      </c>
      <c r="Q20" s="21">
        <f>IF(P20=0,0,VLOOKUP(P20,'得点テーブル'!$B$14:$I$59,4,0))</f>
        <v>2</v>
      </c>
      <c r="R20" s="219"/>
      <c r="S20" s="21">
        <f>IF(R20=0,0,VLOOKUP(R20,'得点テーブル'!$B$14:$I$59,4,0))*1.25</f>
        <v>0</v>
      </c>
      <c r="T20" s="67" t="s">
        <v>345</v>
      </c>
      <c r="U20" s="21">
        <f>IF(T20=0,0,VLOOKUP(T20,'得点テーブル'!$B$14:$I$59,5,0))</f>
        <v>2</v>
      </c>
      <c r="V20" s="67"/>
      <c r="W20" s="21">
        <f>IF(V20=0,0,VLOOKUP(V20,'得点テーブル'!$B$14:$I$59,5,0))</f>
        <v>0</v>
      </c>
      <c r="X20" s="67" t="s">
        <v>253</v>
      </c>
      <c r="Y20" s="21">
        <f>IF(X20=0,0,VLOOKUP(X20,'得点テーブル'!$B$14:$I$59,6,0))</f>
        <v>5</v>
      </c>
      <c r="Z20" s="156"/>
      <c r="AA20" s="147">
        <f>IF(Z20=0,0,VLOOKUP(Z20,'得点テーブル'!$B$14:$I$59,6,0))*1.25</f>
        <v>0</v>
      </c>
      <c r="AB20" s="67" t="s">
        <v>253</v>
      </c>
      <c r="AC20" s="21">
        <f>IF(AB20=0,0,VLOOKUP(AB20,'得点テーブル'!$B$14:$I$59,7,0))</f>
        <v>5</v>
      </c>
      <c r="AD20" s="67"/>
      <c r="AE20" s="21">
        <f>IF(AD20=0,0,VLOOKUP(AD20,'得点テーブル'!$B$14:$I$59,7,0))*0.25</f>
        <v>0</v>
      </c>
      <c r="AF20" s="146"/>
      <c r="AG20" s="21">
        <f>IF(AF20=0,0,VLOOKUP(AF20,'得点テーブル'!$B$14:$I$59,7,0))*1.25</f>
        <v>0</v>
      </c>
      <c r="AH20" s="180"/>
      <c r="AI20" s="21">
        <f>IF(AH20=0,0,VLOOKUP(AH20,'得点テーブル'!$B$14:$L$59,11,0))</f>
        <v>0</v>
      </c>
      <c r="AJ20" s="67"/>
      <c r="AK20" s="21">
        <f>IF(AJ20=0,0,VLOOKUP(AJ20,'得点テーブル'!$B$14:$K$59,9,0))</f>
        <v>0</v>
      </c>
      <c r="AL20" s="67" t="s">
        <v>234</v>
      </c>
      <c r="AM20" s="21">
        <f>IF(AL20=0,0,VLOOKUP(AL20,'得点テーブル'!$B$14:$I$59,5,0))</f>
        <v>2</v>
      </c>
      <c r="AN20" s="67" t="s">
        <v>253</v>
      </c>
      <c r="AO20" s="21">
        <f>IF(AN20=0,0,VLOOKUP(AN20,'得点テーブル'!$B$14:$I$59,8,0))</f>
        <v>3</v>
      </c>
      <c r="AP20" s="73"/>
      <c r="AQ20" s="173">
        <f>IF(AP20=0,0,VLOOKUP(AP20,'得点テーブル'!$B$14:$K$59,10,0))</f>
        <v>0</v>
      </c>
      <c r="AR20" s="73"/>
      <c r="AS20" s="173">
        <f>IF(AR20=0,0,VLOOKUP(AR20,'得点テーブル'!$B$14:$K$59,10,0))</f>
        <v>0</v>
      </c>
      <c r="AT20" s="73"/>
      <c r="AU20" s="173">
        <f>IF(AT20=0,0,VLOOKUP(AT20,'得点テーブル'!$B$14:$K$59,10,0))*0.25</f>
        <v>0</v>
      </c>
      <c r="AV20" s="155"/>
      <c r="AW20" s="147">
        <f>IF(AV20=0,0,VLOOKUP(AV20,'得点テーブル'!$B$14:$K$59,10,0))</f>
        <v>0</v>
      </c>
      <c r="AX20" s="73"/>
      <c r="AY20" s="173">
        <f>IF(AX20=0,0,VLOOKUP(AX20,'得点テーブル'!$B$14:$K$59,10,0))</f>
        <v>0</v>
      </c>
      <c r="AZ20" s="73"/>
      <c r="BA20" s="173">
        <f>IF(AZ20=0,0,VLOOKUP(AZ20,'得点テーブル'!$B$14:$K$59,10,0))</f>
        <v>0</v>
      </c>
      <c r="BB20"/>
      <c r="BC20"/>
      <c r="BD20"/>
      <c r="BE20"/>
      <c r="BF20"/>
      <c r="BG20"/>
    </row>
    <row r="21" spans="2:59" ht="13.5">
      <c r="B21" s="129">
        <v>16</v>
      </c>
      <c r="C21" s="23">
        <f t="shared" si="0"/>
        <v>16</v>
      </c>
      <c r="D21" s="145" t="s">
        <v>152</v>
      </c>
      <c r="E21" s="102" t="s">
        <v>178</v>
      </c>
      <c r="F21" s="132" t="s">
        <v>327</v>
      </c>
      <c r="G21" s="20">
        <f t="shared" si="1"/>
        <v>49</v>
      </c>
      <c r="H21" s="73" t="s">
        <v>253</v>
      </c>
      <c r="I21" s="21">
        <f>IF(H21=0,0,VLOOKUP(H21,'得点テーブル'!$B$14:$I$59,2,0))</f>
        <v>3</v>
      </c>
      <c r="J21" s="22"/>
      <c r="K21" s="21">
        <f>IF(J21=0,0,VLOOKUP(J21,'得点テーブル'!$B$14:$I$59,2,0))*0.25</f>
        <v>0</v>
      </c>
      <c r="L21" s="22"/>
      <c r="M21" s="21">
        <f>IF(L21=0,0,VLOOKUP(L21,'得点テーブル'!$B$14:$I$59,2,0))*1.25</f>
        <v>0</v>
      </c>
      <c r="N21" s="74" t="s">
        <v>253</v>
      </c>
      <c r="O21" s="21">
        <f>IF(N21=0,0,VLOOKUP(N21,'得点テーブル'!$B$14:$I$59,3,0))</f>
        <v>5</v>
      </c>
      <c r="P21" s="67">
        <v>16</v>
      </c>
      <c r="Q21" s="21">
        <f>IF(P21=0,0,VLOOKUP(P21,'得点テーブル'!$B$14:$I$59,4,0))</f>
        <v>24</v>
      </c>
      <c r="R21" s="219"/>
      <c r="S21" s="21">
        <f>IF(R21=0,0,VLOOKUP(R21,'得点テーブル'!$B$14:$I$59,4,0))*1.25</f>
        <v>0</v>
      </c>
      <c r="T21" s="67" t="s">
        <v>639</v>
      </c>
      <c r="U21" s="21">
        <f>IF(T21=0,0,VLOOKUP(T21,'得点テーブル'!$B$14:$I$59,5,0))</f>
        <v>4</v>
      </c>
      <c r="V21" s="67"/>
      <c r="W21" s="21">
        <f>IF(V21=0,0,VLOOKUP(V21,'得点テーブル'!$B$14:$I$59,5,0))</f>
        <v>0</v>
      </c>
      <c r="X21" s="67" t="s">
        <v>210</v>
      </c>
      <c r="Y21" s="21">
        <f>IF(X21=0,0,VLOOKUP(X21,'得点テーブル'!$B$14:$I$59,6,0))</f>
        <v>5</v>
      </c>
      <c r="Z21" s="156"/>
      <c r="AA21" s="147">
        <f>IF(Z21=0,0,VLOOKUP(Z21,'得点テーブル'!$B$14:$I$59,6,0))*1.25</f>
        <v>0</v>
      </c>
      <c r="AB21" s="67" t="s">
        <v>253</v>
      </c>
      <c r="AC21" s="21">
        <f>IF(AB21=0,0,VLOOKUP(AB21,'得点テーブル'!$B$14:$I$59,7,0))</f>
        <v>5</v>
      </c>
      <c r="AD21" s="67"/>
      <c r="AE21" s="21">
        <f>IF(AD21=0,0,VLOOKUP(AD21,'得点テーブル'!$B$14:$I$59,7,0))*0.25</f>
        <v>0</v>
      </c>
      <c r="AF21" s="146"/>
      <c r="AG21" s="21">
        <f>IF(AF21=0,0,VLOOKUP(AF21,'得点テーブル'!$B$14:$I$59,7,0))*1.25</f>
        <v>0</v>
      </c>
      <c r="AH21" s="180"/>
      <c r="AI21" s="21">
        <f>IF(AH21=0,0,VLOOKUP(AH21,'得点テーブル'!$B$14:$L$59,11,0))</f>
        <v>0</v>
      </c>
      <c r="AJ21" s="67"/>
      <c r="AK21" s="21">
        <f>IF(AJ21=0,0,VLOOKUP(AJ21,'得点テーブル'!$B$14:$K$59,9,0))</f>
        <v>0</v>
      </c>
      <c r="AL21" s="67" t="s">
        <v>330</v>
      </c>
      <c r="AM21" s="21">
        <f>IF(AL21=0,0,VLOOKUP(AL21,'得点テーブル'!$B$14:$I$59,5,0))</f>
        <v>3</v>
      </c>
      <c r="AN21" s="67"/>
      <c r="AO21" s="21">
        <f>IF(AN21=0,0,VLOOKUP(AN21,'得点テーブル'!$B$14:$I$59,8,0))</f>
        <v>0</v>
      </c>
      <c r="AP21" s="73"/>
      <c r="AQ21" s="173">
        <f>IF(AP21=0,0,VLOOKUP(AP21,'得点テーブル'!$B$14:$K$59,10,0))</f>
        <v>0</v>
      </c>
      <c r="AR21" s="73"/>
      <c r="AS21" s="173">
        <f>IF(AR21=0,0,VLOOKUP(AR21,'得点テーブル'!$B$14:$K$59,10,0))</f>
        <v>0</v>
      </c>
      <c r="AT21" s="73"/>
      <c r="AU21" s="173">
        <f>IF(AT21=0,0,VLOOKUP(AT21,'得点テーブル'!$B$14:$K$59,10,0))*0.25</f>
        <v>0</v>
      </c>
      <c r="AV21" s="155"/>
      <c r="AW21" s="147">
        <f>IF(AV21=0,0,VLOOKUP(AV21,'得点テーブル'!$B$14:$K$59,10,0))</f>
        <v>0</v>
      </c>
      <c r="AX21" s="73"/>
      <c r="AY21" s="173">
        <f>IF(AX21=0,0,VLOOKUP(AX21,'得点テーブル'!$B$14:$K$59,10,0))</f>
        <v>0</v>
      </c>
      <c r="AZ21" s="73"/>
      <c r="BA21" s="173">
        <f>IF(AZ21=0,0,VLOOKUP(AZ21,'得点テーブル'!$B$14:$K$59,10,0))</f>
        <v>0</v>
      </c>
      <c r="BB21"/>
      <c r="BC21"/>
      <c r="BD21"/>
      <c r="BE21"/>
      <c r="BF21"/>
      <c r="BG21"/>
    </row>
    <row r="22" spans="2:59" ht="13.5">
      <c r="B22" s="129">
        <v>17</v>
      </c>
      <c r="C22" s="23">
        <f t="shared" si="0"/>
        <v>17</v>
      </c>
      <c r="D22" s="82" t="s">
        <v>457</v>
      </c>
      <c r="E22" s="103" t="s">
        <v>311</v>
      </c>
      <c r="F22" s="132" t="s">
        <v>502</v>
      </c>
      <c r="G22" s="20">
        <f t="shared" si="1"/>
        <v>37</v>
      </c>
      <c r="H22" s="73"/>
      <c r="I22" s="21">
        <f>IF(H22=0,0,VLOOKUP(H22,'得点テーブル'!$B$14:$I$59,2,0))</f>
        <v>0</v>
      </c>
      <c r="J22" s="22"/>
      <c r="K22" s="21">
        <f>IF(J22=0,0,VLOOKUP(J22,'得点テーブル'!$B$14:$I$59,2,0))*0.25</f>
        <v>0</v>
      </c>
      <c r="L22" s="22"/>
      <c r="M22" s="21">
        <f>IF(L22=0,0,VLOOKUP(L22,'得点テーブル'!$B$14:$I$59,2,0))*1.25</f>
        <v>0</v>
      </c>
      <c r="N22" s="74"/>
      <c r="O22" s="21">
        <f>IF(N22=0,0,VLOOKUP(N22,'得点テーブル'!$B$14:$I$59,3,0))</f>
        <v>0</v>
      </c>
      <c r="P22" s="67">
        <v>16</v>
      </c>
      <c r="Q22" s="21">
        <f>IF(P22=0,0,VLOOKUP(P22,'得点テーブル'!$B$14:$I$59,4,0))</f>
        <v>24</v>
      </c>
      <c r="R22" s="219"/>
      <c r="S22" s="21">
        <f>IF(R22=0,0,VLOOKUP(R22,'得点テーブル'!$B$14:$I$59,4,0))*1.25</f>
        <v>0</v>
      </c>
      <c r="T22" s="67" t="s">
        <v>151</v>
      </c>
      <c r="U22" s="21">
        <f>IF(T22=0,0,VLOOKUP(T22,'得点テーブル'!$B$14:$I$59,5,0))</f>
        <v>3</v>
      </c>
      <c r="V22" s="67"/>
      <c r="W22" s="21">
        <f>IF(V22=0,0,VLOOKUP(V22,'得点テーブル'!$B$14:$I$59,5,0))</f>
        <v>0</v>
      </c>
      <c r="X22" s="67" t="s">
        <v>441</v>
      </c>
      <c r="Y22" s="21">
        <f>IF(X22=0,0,VLOOKUP(X22,'得点テーブル'!$B$14:$I$59,6,0))</f>
        <v>5</v>
      </c>
      <c r="Z22" s="156"/>
      <c r="AA22" s="147">
        <f>IF(Z22=0,0,VLOOKUP(Z22,'得点テーブル'!$B$14:$I$59,6,0))*1.25</f>
        <v>0</v>
      </c>
      <c r="AB22" s="67"/>
      <c r="AC22" s="21">
        <f>IF(AB22=0,0,VLOOKUP(AB22,'得点テーブル'!$B$14:$I$59,7,0))</f>
        <v>0</v>
      </c>
      <c r="AD22" s="67"/>
      <c r="AE22" s="21">
        <f>IF(AD22=0,0,VLOOKUP(AD22,'得点テーブル'!$B$14:$I$59,7,0))*0.25</f>
        <v>0</v>
      </c>
      <c r="AF22" s="146"/>
      <c r="AG22" s="21">
        <f>IF(AF22=0,0,VLOOKUP(AF22,'得点テーブル'!$B$14:$I$59,7,0))*1.25</f>
        <v>0</v>
      </c>
      <c r="AH22" s="180"/>
      <c r="AI22" s="21">
        <f>IF(AH22=0,0,VLOOKUP(AH22,'得点テーブル'!$B$14:$L$59,11,0))</f>
        <v>0</v>
      </c>
      <c r="AJ22" s="67"/>
      <c r="AK22" s="21">
        <f>IF(AJ22=0,0,VLOOKUP(AJ22,'得点テーブル'!$B$14:$K$59,9,0))</f>
        <v>0</v>
      </c>
      <c r="AL22" s="67" t="s">
        <v>234</v>
      </c>
      <c r="AM22" s="21">
        <f>IF(AL22=0,0,VLOOKUP(AL22,'得点テーブル'!$B$14:$I$59,5,0))</f>
        <v>2</v>
      </c>
      <c r="AN22" s="67" t="s">
        <v>253</v>
      </c>
      <c r="AO22" s="21">
        <f>IF(AN22=0,0,VLOOKUP(AN22,'得点テーブル'!$B$14:$I$59,8,0))</f>
        <v>3</v>
      </c>
      <c r="AP22" s="73"/>
      <c r="AQ22" s="173">
        <f>IF(AP22=0,0,VLOOKUP(AP22,'得点テーブル'!$B$14:$K$59,10,0))</f>
        <v>0</v>
      </c>
      <c r="AR22" s="73"/>
      <c r="AS22" s="173">
        <f>IF(AR22=0,0,VLOOKUP(AR22,'得点テーブル'!$B$14:$K$59,10,0))</f>
        <v>0</v>
      </c>
      <c r="AT22" s="73"/>
      <c r="AU22" s="173">
        <f>IF(AT22=0,0,VLOOKUP(AT22,'得点テーブル'!$B$14:$K$59,10,0))*0.25</f>
        <v>0</v>
      </c>
      <c r="AV22" s="155"/>
      <c r="AW22" s="147">
        <f>IF(AV22=0,0,VLOOKUP(AV22,'得点テーブル'!$B$14:$K$59,10,0))</f>
        <v>0</v>
      </c>
      <c r="AX22" s="73"/>
      <c r="AY22" s="173">
        <f>IF(AX22=0,0,VLOOKUP(AX22,'得点テーブル'!$B$14:$K$59,10,0))</f>
        <v>0</v>
      </c>
      <c r="AZ22" s="73"/>
      <c r="BA22" s="173">
        <f>IF(AZ22=0,0,VLOOKUP(AZ22,'得点テーブル'!$B$14:$K$59,10,0))</f>
        <v>0</v>
      </c>
      <c r="BB22"/>
      <c r="BC22"/>
      <c r="BD22"/>
      <c r="BE22"/>
      <c r="BF22"/>
      <c r="BG22"/>
    </row>
    <row r="23" spans="2:59" ht="13.5">
      <c r="B23" s="129">
        <v>18</v>
      </c>
      <c r="C23" s="23">
        <f t="shared" si="0"/>
        <v>18</v>
      </c>
      <c r="D23" s="79" t="s">
        <v>325</v>
      </c>
      <c r="E23" s="183" t="s">
        <v>156</v>
      </c>
      <c r="F23" s="132" t="s">
        <v>502</v>
      </c>
      <c r="G23" s="20">
        <f t="shared" si="1"/>
        <v>35</v>
      </c>
      <c r="H23" s="73"/>
      <c r="I23" s="21">
        <f>IF(H23=0,0,VLOOKUP(H23,'得点テーブル'!$B$14:$I$59,2,0))</f>
        <v>0</v>
      </c>
      <c r="J23" s="22"/>
      <c r="K23" s="21">
        <f>IF(J23=0,0,VLOOKUP(J23,'得点テーブル'!$B$14:$I$59,2,0))*0.25</f>
        <v>0</v>
      </c>
      <c r="L23" s="22"/>
      <c r="M23" s="21">
        <f>IF(L23=0,0,VLOOKUP(L23,'得点テーブル'!$B$14:$I$59,2,0))*1.25</f>
        <v>0</v>
      </c>
      <c r="N23" s="74"/>
      <c r="O23" s="21">
        <f>IF(N23=0,0,VLOOKUP(N23,'得点テーブル'!$B$14:$I$59,3,0))</f>
        <v>0</v>
      </c>
      <c r="P23" s="67">
        <v>16</v>
      </c>
      <c r="Q23" s="21">
        <f>IF(P23=0,0,VLOOKUP(P23,'得点テーブル'!$B$14:$I$59,4,0))</f>
        <v>24</v>
      </c>
      <c r="R23" s="219"/>
      <c r="S23" s="21">
        <f>IF(R23=0,0,VLOOKUP(R23,'得点テーブル'!$B$14:$I$59,4,0))*1.25</f>
        <v>0</v>
      </c>
      <c r="T23" s="67"/>
      <c r="U23" s="21">
        <f>IF(T23=0,0,VLOOKUP(T23,'得点テーブル'!$B$14:$I$59,5,0))</f>
        <v>0</v>
      </c>
      <c r="V23" s="67" t="s">
        <v>330</v>
      </c>
      <c r="W23" s="21">
        <f>IF(V23=0,0,VLOOKUP(V23,'得点テーブル'!$B$14:$I$59,5,0))</f>
        <v>3</v>
      </c>
      <c r="X23" s="67" t="s">
        <v>441</v>
      </c>
      <c r="Y23" s="21">
        <f>IF(X23=0,0,VLOOKUP(X23,'得点テーブル'!$B$14:$I$59,6,0))</f>
        <v>5</v>
      </c>
      <c r="Z23" s="156"/>
      <c r="AA23" s="147">
        <f>IF(Z23=0,0,VLOOKUP(Z23,'得点テーブル'!$B$14:$I$59,6,0))*1.25</f>
        <v>0</v>
      </c>
      <c r="AB23" s="67"/>
      <c r="AC23" s="21">
        <f>IF(AB23=0,0,VLOOKUP(AB23,'得点テーブル'!$B$14:$I$59,7,0))</f>
        <v>0</v>
      </c>
      <c r="AD23" s="67"/>
      <c r="AE23" s="21">
        <f>IF(AD23=0,0,VLOOKUP(AD23,'得点テーブル'!$B$14:$I$59,7,0))*0.25</f>
        <v>0</v>
      </c>
      <c r="AF23" s="146"/>
      <c r="AG23" s="21">
        <f>IF(AF23=0,0,VLOOKUP(AF23,'得点テーブル'!$B$14:$I$59,7,0))*1.25</f>
        <v>0</v>
      </c>
      <c r="AH23" s="180"/>
      <c r="AI23" s="21">
        <f>IF(AH23=0,0,VLOOKUP(AH23,'得点テーブル'!$B$14:$L$59,11,0))</f>
        <v>0</v>
      </c>
      <c r="AJ23" s="67"/>
      <c r="AK23" s="21">
        <f>IF(AJ23=0,0,VLOOKUP(AJ23,'得点テーブル'!$B$14:$K$59,9,0))</f>
        <v>0</v>
      </c>
      <c r="AL23" s="67"/>
      <c r="AM23" s="21">
        <f>IF(AL23=0,0,VLOOKUP(AL23,'得点テーブル'!$B$14:$I$59,5,0))</f>
        <v>0</v>
      </c>
      <c r="AN23" s="67" t="s">
        <v>253</v>
      </c>
      <c r="AO23" s="21">
        <f>IF(AN23=0,0,VLOOKUP(AN23,'得点テーブル'!$B$14:$I$59,8,0))</f>
        <v>3</v>
      </c>
      <c r="AP23" s="73"/>
      <c r="AQ23" s="173">
        <f>IF(AP23=0,0,VLOOKUP(AP23,'得点テーブル'!$B$14:$K$59,10,0))</f>
        <v>0</v>
      </c>
      <c r="AR23" s="73"/>
      <c r="AS23" s="173">
        <f>IF(AR23=0,0,VLOOKUP(AR23,'得点テーブル'!$B$14:$K$59,10,0))</f>
        <v>0</v>
      </c>
      <c r="AT23" s="73"/>
      <c r="AU23" s="173">
        <f>IF(AT23=0,0,VLOOKUP(AT23,'得点テーブル'!$B$14:$K$59,10,0))*0.25</f>
        <v>0</v>
      </c>
      <c r="AV23" s="155"/>
      <c r="AW23" s="147">
        <f>IF(AV23=0,0,VLOOKUP(AV23,'得点テーブル'!$B$14:$K$59,10,0))</f>
        <v>0</v>
      </c>
      <c r="AX23" s="73"/>
      <c r="AY23" s="173">
        <f>IF(AX23=0,0,VLOOKUP(AX23,'得点テーブル'!$B$14:$K$59,10,0))</f>
        <v>0</v>
      </c>
      <c r="AZ23" s="73"/>
      <c r="BA23" s="173">
        <f>IF(AZ23=0,0,VLOOKUP(AZ23,'得点テーブル'!$B$14:$K$59,10,0))</f>
        <v>0</v>
      </c>
      <c r="BB23"/>
      <c r="BC23"/>
      <c r="BD23"/>
      <c r="BE23"/>
      <c r="BF23"/>
      <c r="BG23"/>
    </row>
    <row r="24" spans="2:59" ht="13.5">
      <c r="B24" s="129">
        <v>19</v>
      </c>
      <c r="C24" s="23">
        <f t="shared" si="0"/>
        <v>19</v>
      </c>
      <c r="D24" s="151" t="s">
        <v>536</v>
      </c>
      <c r="E24" s="29" t="s">
        <v>573</v>
      </c>
      <c r="F24" s="132" t="s">
        <v>328</v>
      </c>
      <c r="G24" s="20">
        <f t="shared" si="1"/>
        <v>24</v>
      </c>
      <c r="H24" s="73"/>
      <c r="I24" s="21">
        <f>IF(H24=0,0,VLOOKUP(H24,'得点テーブル'!$B$14:$I$59,2,0))</f>
        <v>0</v>
      </c>
      <c r="J24" s="22"/>
      <c r="K24" s="21">
        <f>IF(J24=0,0,VLOOKUP(J24,'得点テーブル'!$B$14:$I$59,2,0))*0.25</f>
        <v>0</v>
      </c>
      <c r="L24" s="22"/>
      <c r="M24" s="21">
        <f>IF(L24=0,0,VLOOKUP(L24,'得点テーブル'!$B$14:$I$59,2,0))*1.25</f>
        <v>0</v>
      </c>
      <c r="N24" s="74"/>
      <c r="O24" s="21">
        <f>IF(N24=0,0,VLOOKUP(N24,'得点テーブル'!$B$14:$I$59,3,0))</f>
        <v>0</v>
      </c>
      <c r="P24" s="67">
        <v>16</v>
      </c>
      <c r="Q24" s="21">
        <f>IF(P24=0,0,VLOOKUP(P24,'得点テーブル'!$B$14:$I$59,4,0))</f>
        <v>24</v>
      </c>
      <c r="R24" s="219"/>
      <c r="S24" s="21">
        <f>IF(R24=0,0,VLOOKUP(R24,'得点テーブル'!$B$14:$I$59,4,0))*1.25</f>
        <v>0</v>
      </c>
      <c r="T24" s="67"/>
      <c r="U24" s="21">
        <f>IF(T24=0,0,VLOOKUP(T24,'得点テーブル'!$B$14:$I$59,5,0))</f>
        <v>0</v>
      </c>
      <c r="V24" s="67"/>
      <c r="W24" s="21">
        <f>IF(V24=0,0,VLOOKUP(V24,'得点テーブル'!$B$14:$I$59,5,0))</f>
        <v>0</v>
      </c>
      <c r="X24" s="67"/>
      <c r="Y24" s="21">
        <f>IF(X24=0,0,VLOOKUP(X24,'得点テーブル'!$B$14:$I$59,6,0))</f>
        <v>0</v>
      </c>
      <c r="Z24" s="156"/>
      <c r="AA24" s="147">
        <f>IF(Z24=0,0,VLOOKUP(Z24,'得点テーブル'!$B$14:$I$59,6,0))*1.25</f>
        <v>0</v>
      </c>
      <c r="AB24" s="67"/>
      <c r="AC24" s="21">
        <f>IF(AB24=0,0,VLOOKUP(AB24,'得点テーブル'!$B$14:$I$59,7,0))</f>
        <v>0</v>
      </c>
      <c r="AD24" s="67"/>
      <c r="AE24" s="21">
        <f>IF(AD24=0,0,VLOOKUP(AD24,'得点テーブル'!$B$14:$I$59,7,0))*0.25</f>
        <v>0</v>
      </c>
      <c r="AF24" s="146"/>
      <c r="AG24" s="21">
        <f>IF(AF24=0,0,VLOOKUP(AF24,'得点テーブル'!$B$14:$I$59,7,0))*1.25</f>
        <v>0</v>
      </c>
      <c r="AH24" s="180"/>
      <c r="AI24" s="21">
        <f>IF(AH24=0,0,VLOOKUP(AH24,'得点テーブル'!$B$14:$L$59,11,0))</f>
        <v>0</v>
      </c>
      <c r="AJ24" s="67"/>
      <c r="AK24" s="21">
        <f>IF(AJ24=0,0,VLOOKUP(AJ24,'得点テーブル'!$B$14:$K$59,9,0))</f>
        <v>0</v>
      </c>
      <c r="AL24" s="67"/>
      <c r="AM24" s="21">
        <f>IF(AL24=0,0,VLOOKUP(AL24,'得点テーブル'!$B$14:$I$59,5,0))</f>
        <v>0</v>
      </c>
      <c r="AN24" s="67"/>
      <c r="AO24" s="21">
        <f>IF(AN24=0,0,VLOOKUP(AN24,'得点テーブル'!$B$14:$I$59,8,0))</f>
        <v>0</v>
      </c>
      <c r="AP24" s="73"/>
      <c r="AQ24" s="173">
        <f>IF(AP24=0,0,VLOOKUP(AP24,'得点テーブル'!$B$14:$K$59,10,0))</f>
        <v>0</v>
      </c>
      <c r="AR24" s="73"/>
      <c r="AS24" s="173">
        <f>IF(AR24=0,0,VLOOKUP(AR24,'得点テーブル'!$B$14:$K$59,10,0))</f>
        <v>0</v>
      </c>
      <c r="AT24" s="73"/>
      <c r="AU24" s="173">
        <f>IF(AT24=0,0,VLOOKUP(AT24,'得点テーブル'!$B$14:$K$59,10,0))*0.25</f>
        <v>0</v>
      </c>
      <c r="AV24" s="155"/>
      <c r="AW24" s="147">
        <f>IF(AV24=0,0,VLOOKUP(AV24,'得点テーブル'!$B$14:$K$59,10,0))</f>
        <v>0</v>
      </c>
      <c r="AX24" s="73"/>
      <c r="AY24" s="173">
        <f>IF(AX24=0,0,VLOOKUP(AX24,'得点テーブル'!$B$14:$K$59,10,0))</f>
        <v>0</v>
      </c>
      <c r="AZ24" s="73"/>
      <c r="BA24" s="173">
        <f>IF(AZ24=0,0,VLOOKUP(AZ24,'得点テーブル'!$B$14:$K$59,10,0))</f>
        <v>0</v>
      </c>
      <c r="BB24"/>
      <c r="BC24"/>
      <c r="BD24"/>
      <c r="BE24"/>
      <c r="BF24"/>
      <c r="BG24"/>
    </row>
    <row r="25" spans="2:59" ht="13.5">
      <c r="B25" s="129">
        <v>20</v>
      </c>
      <c r="C25" s="23">
        <f t="shared" si="0"/>
        <v>19</v>
      </c>
      <c r="D25" s="151" t="s">
        <v>578</v>
      </c>
      <c r="E25" s="29" t="s">
        <v>579</v>
      </c>
      <c r="F25" s="132" t="s">
        <v>327</v>
      </c>
      <c r="G25" s="20">
        <f t="shared" si="1"/>
        <v>24</v>
      </c>
      <c r="H25" s="73"/>
      <c r="I25" s="21">
        <f>IF(H25=0,0,VLOOKUP(H25,'得点テーブル'!$B$14:$I$59,2,0))</f>
        <v>0</v>
      </c>
      <c r="J25" s="22"/>
      <c r="K25" s="21">
        <f>IF(J25=0,0,VLOOKUP(J25,'得点テーブル'!$B$14:$I$59,2,0))*0.25</f>
        <v>0</v>
      </c>
      <c r="L25" s="22"/>
      <c r="M25" s="21">
        <f>IF(L25=0,0,VLOOKUP(L25,'得点テーブル'!$B$14:$I$59,2,0))*1.25</f>
        <v>0</v>
      </c>
      <c r="N25" s="74"/>
      <c r="O25" s="21">
        <f>IF(N25=0,0,VLOOKUP(N25,'得点テーブル'!$B$14:$I$59,3,0))</f>
        <v>0</v>
      </c>
      <c r="P25" s="67">
        <v>16</v>
      </c>
      <c r="Q25" s="21">
        <f>IF(P25=0,0,VLOOKUP(P25,'得点テーブル'!$B$14:$I$59,4,0))</f>
        <v>24</v>
      </c>
      <c r="R25" s="219"/>
      <c r="S25" s="21">
        <f>IF(R25=0,0,VLOOKUP(R25,'得点テーブル'!$B$14:$I$59,4,0))*1.25</f>
        <v>0</v>
      </c>
      <c r="T25" s="67"/>
      <c r="U25" s="21">
        <f>IF(T25=0,0,VLOOKUP(T25,'得点テーブル'!$B$14:$I$59,5,0))</f>
        <v>0</v>
      </c>
      <c r="V25" s="67"/>
      <c r="W25" s="21">
        <f>IF(V25=0,0,VLOOKUP(V25,'得点テーブル'!$B$14:$I$59,5,0))</f>
        <v>0</v>
      </c>
      <c r="X25" s="67"/>
      <c r="Y25" s="21">
        <f>IF(X25=0,0,VLOOKUP(X25,'得点テーブル'!$B$14:$I$59,6,0))</f>
        <v>0</v>
      </c>
      <c r="Z25" s="156"/>
      <c r="AA25" s="147">
        <f>IF(Z25=0,0,VLOOKUP(Z25,'得点テーブル'!$B$14:$I$59,6,0))*1.25</f>
        <v>0</v>
      </c>
      <c r="AB25" s="67"/>
      <c r="AC25" s="21">
        <f>IF(AB25=0,0,VLOOKUP(AB25,'得点テーブル'!$B$14:$I$59,7,0))</f>
        <v>0</v>
      </c>
      <c r="AD25" s="67"/>
      <c r="AE25" s="21">
        <f>IF(AD25=0,0,VLOOKUP(AD25,'得点テーブル'!$B$14:$I$59,7,0))*0.25</f>
        <v>0</v>
      </c>
      <c r="AF25" s="146"/>
      <c r="AG25" s="21">
        <f>IF(AF25=0,0,VLOOKUP(AF25,'得点テーブル'!$B$14:$I$59,7,0))*1.25</f>
        <v>0</v>
      </c>
      <c r="AH25" s="180"/>
      <c r="AI25" s="21">
        <f>IF(AH25=0,0,VLOOKUP(AH25,'得点テーブル'!$B$14:$L$59,11,0))</f>
        <v>0</v>
      </c>
      <c r="AJ25" s="67"/>
      <c r="AK25" s="21">
        <f>IF(AJ25=0,0,VLOOKUP(AJ25,'得点テーブル'!$B$14:$K$59,9,0))</f>
        <v>0</v>
      </c>
      <c r="AL25" s="67"/>
      <c r="AM25" s="21">
        <f>IF(AL25=0,0,VLOOKUP(AL25,'得点テーブル'!$B$14:$I$59,5,0))</f>
        <v>0</v>
      </c>
      <c r="AN25" s="67"/>
      <c r="AO25" s="21">
        <f>IF(AN25=0,0,VLOOKUP(AN25,'得点テーブル'!$B$14:$I$59,8,0))</f>
        <v>0</v>
      </c>
      <c r="AP25" s="73"/>
      <c r="AQ25" s="173">
        <f>IF(AP25=0,0,VLOOKUP(AP25,'得点テーブル'!$B$14:$K$59,10,0))</f>
        <v>0</v>
      </c>
      <c r="AR25" s="73"/>
      <c r="AS25" s="173">
        <f>IF(AR25=0,0,VLOOKUP(AR25,'得点テーブル'!$B$14:$K$59,10,0))</f>
        <v>0</v>
      </c>
      <c r="AT25" s="73"/>
      <c r="AU25" s="173">
        <f>IF(AT25=0,0,VLOOKUP(AT25,'得点テーブル'!$B$14:$K$59,10,0))*0.25</f>
        <v>0</v>
      </c>
      <c r="AV25" s="155"/>
      <c r="AW25" s="147">
        <f>IF(AV25=0,0,VLOOKUP(AV25,'得点テーブル'!$B$14:$K$59,10,0))</f>
        <v>0</v>
      </c>
      <c r="AX25" s="73"/>
      <c r="AY25" s="173">
        <f>IF(AX25=0,0,VLOOKUP(AX25,'得点テーブル'!$B$14:$K$59,10,0))</f>
        <v>0</v>
      </c>
      <c r="AZ25" s="73"/>
      <c r="BA25" s="173">
        <f>IF(AZ25=0,0,VLOOKUP(AZ25,'得点テーブル'!$B$14:$K$59,10,0))</f>
        <v>0</v>
      </c>
      <c r="BB25"/>
      <c r="BC25"/>
      <c r="BD25"/>
      <c r="BE25"/>
      <c r="BF25"/>
      <c r="BG25"/>
    </row>
    <row r="26" spans="2:59" ht="13.5">
      <c r="B26" s="129">
        <v>21</v>
      </c>
      <c r="C26" s="23">
        <f t="shared" si="0"/>
        <v>21</v>
      </c>
      <c r="D26" s="79" t="s">
        <v>211</v>
      </c>
      <c r="E26" s="24" t="s">
        <v>413</v>
      </c>
      <c r="F26" s="132" t="s">
        <v>327</v>
      </c>
      <c r="G26" s="20">
        <f t="shared" si="1"/>
        <v>5</v>
      </c>
      <c r="H26" s="73"/>
      <c r="I26" s="21">
        <f>IF(H26=0,0,VLOOKUP(H26,'得点テーブル'!$B$14:$I$59,2,0))</f>
        <v>0</v>
      </c>
      <c r="J26" s="22"/>
      <c r="K26" s="21">
        <f>IF(J26=0,0,VLOOKUP(J26,'得点テーブル'!$B$14:$I$59,2,0))*0.25</f>
        <v>0</v>
      </c>
      <c r="L26" s="22"/>
      <c r="M26" s="21">
        <f>IF(L26=0,0,VLOOKUP(L26,'得点テーブル'!$B$14:$I$59,2,0))*1.25</f>
        <v>0</v>
      </c>
      <c r="N26" s="74"/>
      <c r="O26" s="21">
        <f>IF(N26=0,0,VLOOKUP(N26,'得点テーブル'!$B$14:$I$59,3,0))</f>
        <v>0</v>
      </c>
      <c r="P26" s="67"/>
      <c r="Q26" s="21">
        <f>IF(P26=0,0,VLOOKUP(P26,'得点テーブル'!$B$14:$I$59,4,0))</f>
        <v>0</v>
      </c>
      <c r="R26" s="219"/>
      <c r="S26" s="21">
        <f>IF(R26=0,0,VLOOKUP(R26,'得点テーブル'!$B$14:$I$59,4,0))*1.25</f>
        <v>0</v>
      </c>
      <c r="T26" s="67"/>
      <c r="U26" s="21">
        <f>IF(T26=0,0,VLOOKUP(T26,'得点テーブル'!$B$14:$I$59,5,0))</f>
        <v>0</v>
      </c>
      <c r="V26" s="67"/>
      <c r="W26" s="21">
        <f>IF(V26=0,0,VLOOKUP(V26,'得点テーブル'!$B$14:$I$59,5,0))</f>
        <v>0</v>
      </c>
      <c r="X26" s="67" t="s">
        <v>253</v>
      </c>
      <c r="Y26" s="21">
        <f>IF(X26=0,0,VLOOKUP(X26,'得点テーブル'!$B$14:$I$59,6,0))</f>
        <v>5</v>
      </c>
      <c r="Z26" s="156"/>
      <c r="AA26" s="147">
        <f>IF(Z26=0,0,VLOOKUP(Z26,'得点テーブル'!$B$14:$I$59,6,0))*1.25</f>
        <v>0</v>
      </c>
      <c r="AB26" s="67"/>
      <c r="AC26" s="21">
        <f>IF(AB26=0,0,VLOOKUP(AB26,'得点テーブル'!$B$14:$I$59,7,0))</f>
        <v>0</v>
      </c>
      <c r="AD26" s="67"/>
      <c r="AE26" s="21">
        <f>IF(AD26=0,0,VLOOKUP(AD26,'得点テーブル'!$B$14:$I$59,7,0))*0.25</f>
        <v>0</v>
      </c>
      <c r="AF26" s="146"/>
      <c r="AG26" s="21">
        <f>IF(AF26=0,0,VLOOKUP(AF26,'得点テーブル'!$B$14:$I$59,7,0))*1.25</f>
        <v>0</v>
      </c>
      <c r="AH26" s="180"/>
      <c r="AI26" s="21">
        <f>IF(AH26=0,0,VLOOKUP(AH26,'得点テーブル'!$B$14:$L$59,11,0))</f>
        <v>0</v>
      </c>
      <c r="AJ26" s="67"/>
      <c r="AK26" s="21">
        <f>IF(AJ26=0,0,VLOOKUP(AJ26,'得点テーブル'!$B$14:$K$59,9,0))</f>
        <v>0</v>
      </c>
      <c r="AL26" s="67"/>
      <c r="AM26" s="21">
        <f>IF(AL26=0,0,VLOOKUP(AL26,'得点テーブル'!$B$14:$I$59,5,0))</f>
        <v>0</v>
      </c>
      <c r="AN26" s="67"/>
      <c r="AO26" s="21">
        <f>IF(AN26=0,0,VLOOKUP(AN26,'得点テーブル'!$B$14:$I$59,8,0))</f>
        <v>0</v>
      </c>
      <c r="AP26" s="73"/>
      <c r="AQ26" s="173">
        <f>IF(AP26=0,0,VLOOKUP(AP26,'得点テーブル'!$B$14:$K$59,10,0))</f>
        <v>0</v>
      </c>
      <c r="AR26" s="73"/>
      <c r="AS26" s="173">
        <f>IF(AR26=0,0,VLOOKUP(AR26,'得点テーブル'!$B$14:$K$59,10,0))</f>
        <v>0</v>
      </c>
      <c r="AT26" s="73"/>
      <c r="AU26" s="173">
        <f>IF(AT26=0,0,VLOOKUP(AT26,'得点テーブル'!$B$14:$K$59,10,0))*0.25</f>
        <v>0</v>
      </c>
      <c r="AV26" s="155"/>
      <c r="AW26" s="147">
        <f>IF(AV26=0,0,VLOOKUP(AV26,'得点テーブル'!$B$14:$K$59,10,0))</f>
        <v>0</v>
      </c>
      <c r="AX26" s="73"/>
      <c r="AY26" s="173">
        <f>IF(AX26=0,0,VLOOKUP(AX26,'得点テーブル'!$B$14:$K$59,10,0))</f>
        <v>0</v>
      </c>
      <c r="AZ26" s="73"/>
      <c r="BA26" s="173">
        <f>IF(AZ26=0,0,VLOOKUP(AZ26,'得点テーブル'!$B$14:$K$59,10,0))</f>
        <v>0</v>
      </c>
      <c r="BB26"/>
      <c r="BC26"/>
      <c r="BD26"/>
      <c r="BE26"/>
      <c r="BF26"/>
      <c r="BG26"/>
    </row>
    <row r="27" spans="2:59" ht="13.5">
      <c r="B27" s="129">
        <v>22</v>
      </c>
      <c r="C27" s="23">
        <f t="shared" si="0"/>
        <v>22</v>
      </c>
      <c r="D27" s="264" t="s">
        <v>602</v>
      </c>
      <c r="E27" s="269" t="s">
        <v>603</v>
      </c>
      <c r="F27" s="244" t="s">
        <v>447</v>
      </c>
      <c r="G27" s="20">
        <f t="shared" si="1"/>
        <v>4</v>
      </c>
      <c r="H27" s="73"/>
      <c r="I27" s="21">
        <f>IF(H27=0,0,VLOOKUP(H27,'得点テーブル'!$B$14:$I$59,2,0))</f>
        <v>0</v>
      </c>
      <c r="J27" s="22"/>
      <c r="K27" s="21">
        <f>IF(J27=0,0,VLOOKUP(J27,'得点テーブル'!$B$14:$I$59,2,0))*0.25</f>
        <v>0</v>
      </c>
      <c r="L27" s="22"/>
      <c r="M27" s="21">
        <f>IF(L27=0,0,VLOOKUP(L27,'得点テーブル'!$B$14:$I$59,2,0))*1.25</f>
        <v>0</v>
      </c>
      <c r="N27" s="74"/>
      <c r="O27" s="21">
        <f>IF(N27=0,0,VLOOKUP(N27,'得点テーブル'!$B$14:$I$59,3,0))</f>
        <v>0</v>
      </c>
      <c r="P27" s="67"/>
      <c r="Q27" s="21">
        <f>IF(P27=0,0,VLOOKUP(P27,'得点テーブル'!$B$14:$I$59,4,0))</f>
        <v>0</v>
      </c>
      <c r="R27" s="219"/>
      <c r="S27" s="21">
        <f>IF(R27=0,0,VLOOKUP(R27,'得点テーブル'!$B$14:$I$59,4,0))*1.25</f>
        <v>0</v>
      </c>
      <c r="T27" s="67" t="s">
        <v>329</v>
      </c>
      <c r="U27" s="21">
        <f>IF(T27=0,0,VLOOKUP(T27,'得点テーブル'!$B$14:$I$59,5,0))</f>
        <v>4</v>
      </c>
      <c r="V27" s="67"/>
      <c r="W27" s="21">
        <f>IF(V27=0,0,VLOOKUP(V27,'得点テーブル'!$B$14:$I$59,5,0))</f>
        <v>0</v>
      </c>
      <c r="X27" s="67"/>
      <c r="Y27" s="21">
        <f>IF(X27=0,0,VLOOKUP(X27,'得点テーブル'!$B$14:$I$59,6,0))</f>
        <v>0</v>
      </c>
      <c r="Z27" s="156"/>
      <c r="AA27" s="147">
        <f>IF(Z27=0,0,VLOOKUP(Z27,'得点テーブル'!$B$14:$I$59,6,0))*1.25</f>
        <v>0</v>
      </c>
      <c r="AB27" s="67"/>
      <c r="AC27" s="21">
        <f>IF(AB27=0,0,VLOOKUP(AB27,'得点テーブル'!$B$14:$I$59,7,0))</f>
        <v>0</v>
      </c>
      <c r="AD27" s="67"/>
      <c r="AE27" s="21">
        <f>IF(AD27=0,0,VLOOKUP(AD27,'得点テーブル'!$B$14:$I$59,7,0))*0.25</f>
        <v>0</v>
      </c>
      <c r="AF27" s="146"/>
      <c r="AG27" s="21">
        <f>IF(AF27=0,0,VLOOKUP(AF27,'得点テーブル'!$B$14:$I$59,7,0))*1.25</f>
        <v>0</v>
      </c>
      <c r="AH27" s="180"/>
      <c r="AI27" s="21">
        <f>IF(AH27=0,0,VLOOKUP(AH27,'得点テーブル'!$B$14:$L$59,11,0))</f>
        <v>0</v>
      </c>
      <c r="AJ27" s="67"/>
      <c r="AK27" s="21">
        <f>IF(AJ27=0,0,VLOOKUP(AJ27,'得点テーブル'!$B$14:$K$59,9,0))</f>
        <v>0</v>
      </c>
      <c r="AL27" s="67"/>
      <c r="AM27" s="21">
        <f>IF(AL27=0,0,VLOOKUP(AL27,'得点テーブル'!$B$14:$I$59,5,0))</f>
        <v>0</v>
      </c>
      <c r="AN27" s="67"/>
      <c r="AO27" s="21">
        <f>IF(AN27=0,0,VLOOKUP(AN27,'得点テーブル'!$B$14:$I$59,8,0))</f>
        <v>0</v>
      </c>
      <c r="AP27" s="73"/>
      <c r="AQ27" s="173">
        <f>IF(AP27=0,0,VLOOKUP(AP27,'得点テーブル'!$B$14:$K$59,10,0))</f>
        <v>0</v>
      </c>
      <c r="AR27" s="73"/>
      <c r="AS27" s="173">
        <f>IF(AR27=0,0,VLOOKUP(AR27,'得点テーブル'!$B$14:$K$59,10,0))</f>
        <v>0</v>
      </c>
      <c r="AT27" s="73"/>
      <c r="AU27" s="173">
        <f>IF(AT27=0,0,VLOOKUP(AT27,'得点テーブル'!$B$14:$K$59,10,0))*0.25</f>
        <v>0</v>
      </c>
      <c r="AV27" s="155"/>
      <c r="AW27" s="147">
        <f>IF(AV27=0,0,VLOOKUP(AV27,'得点テーブル'!$B$14:$K$59,10,0))</f>
        <v>0</v>
      </c>
      <c r="AX27" s="73"/>
      <c r="AY27" s="173">
        <f>IF(AX27=0,0,VLOOKUP(AX27,'得点テーブル'!$B$14:$K$59,10,0))</f>
        <v>0</v>
      </c>
      <c r="AZ27" s="73"/>
      <c r="BA27" s="173">
        <f>IF(AZ27=0,0,VLOOKUP(AZ27,'得点テーブル'!$B$14:$K$59,10,0))</f>
        <v>0</v>
      </c>
      <c r="BB27"/>
      <c r="BC27"/>
      <c r="BD27"/>
      <c r="BE27"/>
      <c r="BF27"/>
      <c r="BG27"/>
    </row>
    <row r="28" spans="2:59" ht="13.5">
      <c r="B28" s="129">
        <v>23</v>
      </c>
      <c r="C28" s="23">
        <f t="shared" si="0"/>
        <v>23</v>
      </c>
      <c r="D28" s="159" t="s">
        <v>459</v>
      </c>
      <c r="E28" s="171" t="s">
        <v>290</v>
      </c>
      <c r="F28" s="132" t="s">
        <v>327</v>
      </c>
      <c r="G28" s="20">
        <f t="shared" si="1"/>
        <v>3.25</v>
      </c>
      <c r="H28" s="73"/>
      <c r="I28" s="21">
        <f>IF(H28=0,0,VLOOKUP(H28,'得点テーブル'!$B$14:$I$59,2,0))</f>
        <v>0</v>
      </c>
      <c r="J28" s="22"/>
      <c r="K28" s="21">
        <f>IF(J28=0,0,VLOOKUP(J28,'得点テーブル'!$B$14:$I$59,2,0))*0.25</f>
        <v>0</v>
      </c>
      <c r="L28" s="22"/>
      <c r="M28" s="21">
        <f>IF(L28=0,0,VLOOKUP(L28,'得点テーブル'!$B$14:$I$59,2,0))*1.25</f>
        <v>0</v>
      </c>
      <c r="N28" s="74"/>
      <c r="O28" s="21">
        <f>IF(N28=0,0,VLOOKUP(N28,'得点テーブル'!$B$14:$I$59,3,0))</f>
        <v>0</v>
      </c>
      <c r="P28" s="67" t="s">
        <v>440</v>
      </c>
      <c r="Q28" s="21">
        <f>IF(P28=0,0,VLOOKUP(P28,'得点テーブル'!$B$14:$I$59,4,0))</f>
        <v>2</v>
      </c>
      <c r="R28" s="219"/>
      <c r="S28" s="21">
        <f>IF(R28=0,0,VLOOKUP(R28,'得点テーブル'!$B$14:$I$59,4,0))*1.25</f>
        <v>0</v>
      </c>
      <c r="T28" s="67"/>
      <c r="U28" s="21">
        <f>IF(T28=0,0,VLOOKUP(T28,'得点テーブル'!$B$14:$I$59,5,0))</f>
        <v>0</v>
      </c>
      <c r="V28" s="67"/>
      <c r="W28" s="21">
        <f>IF(V28=0,0,VLOOKUP(V28,'得点テーブル'!$B$14:$I$59,5,0))</f>
        <v>0</v>
      </c>
      <c r="X28" s="67"/>
      <c r="Y28" s="21">
        <f>IF(X28=0,0,VLOOKUP(X28,'得点テーブル'!$B$14:$I$59,6,0))</f>
        <v>0</v>
      </c>
      <c r="Z28" s="156"/>
      <c r="AA28" s="147">
        <f>IF(Z28=0,0,VLOOKUP(Z28,'得点テーブル'!$B$14:$I$59,6,0))*1.25</f>
        <v>0</v>
      </c>
      <c r="AB28" s="67"/>
      <c r="AC28" s="21">
        <f>IF(AB28=0,0,VLOOKUP(AB28,'得点テーブル'!$B$14:$I$59,7,0))</f>
        <v>0</v>
      </c>
      <c r="AD28" s="67" t="s">
        <v>253</v>
      </c>
      <c r="AE28" s="21">
        <f>IF(AD28=0,0,VLOOKUP(AD28,'得点テーブル'!$B$14:$I$59,7,0))*0.25</f>
        <v>1.25</v>
      </c>
      <c r="AF28" s="146"/>
      <c r="AG28" s="21">
        <f>IF(AF28=0,0,VLOOKUP(AF28,'得点テーブル'!$B$14:$I$59,7,0))*1.25</f>
        <v>0</v>
      </c>
      <c r="AH28" s="180"/>
      <c r="AI28" s="21">
        <f>IF(AH28=0,0,VLOOKUP(AH28,'得点テーブル'!$B$14:$L$59,11,0))</f>
        <v>0</v>
      </c>
      <c r="AJ28" s="67"/>
      <c r="AK28" s="21">
        <f>IF(AJ28=0,0,VLOOKUP(AJ28,'得点テーブル'!$B$14:$K$59,9,0))</f>
        <v>0</v>
      </c>
      <c r="AL28" s="67"/>
      <c r="AM28" s="21">
        <f>IF(AL28=0,0,VLOOKUP(AL28,'得点テーブル'!$B$14:$I$59,5,0))</f>
        <v>0</v>
      </c>
      <c r="AN28" s="67"/>
      <c r="AO28" s="21">
        <f>IF(AN28=0,0,VLOOKUP(AN28,'得点テーブル'!$B$14:$I$59,8,0))</f>
        <v>0</v>
      </c>
      <c r="AP28" s="73"/>
      <c r="AQ28" s="173">
        <f>IF(AP28=0,0,VLOOKUP(AP28,'得点テーブル'!$B$14:$K$59,10,0))</f>
        <v>0</v>
      </c>
      <c r="AR28" s="73"/>
      <c r="AS28" s="173">
        <f>IF(AR28=0,0,VLOOKUP(AR28,'得点テーブル'!$B$14:$K$59,10,0))</f>
        <v>0</v>
      </c>
      <c r="AT28" s="73"/>
      <c r="AU28" s="173">
        <f>IF(AT28=0,0,VLOOKUP(AT28,'得点テーブル'!$B$14:$K$59,10,0))*0.25</f>
        <v>0</v>
      </c>
      <c r="AV28" s="155"/>
      <c r="AW28" s="147">
        <f>IF(AV28=0,0,VLOOKUP(AV28,'得点テーブル'!$B$14:$K$59,10,0))</f>
        <v>0</v>
      </c>
      <c r="AX28" s="73"/>
      <c r="AY28" s="173">
        <f>IF(AX28=0,0,VLOOKUP(AX28,'得点テーブル'!$B$14:$K$59,10,0))</f>
        <v>0</v>
      </c>
      <c r="AZ28" s="73"/>
      <c r="BA28" s="173">
        <f>IF(AZ28=0,0,VLOOKUP(AZ28,'得点テーブル'!$B$14:$K$59,10,0))</f>
        <v>0</v>
      </c>
      <c r="BB28"/>
      <c r="BC28"/>
      <c r="BD28"/>
      <c r="BE28"/>
      <c r="BF28"/>
      <c r="BG28"/>
    </row>
    <row r="29" spans="2:59" ht="13.5">
      <c r="B29" s="129">
        <v>24</v>
      </c>
      <c r="C29" s="23">
        <f t="shared" si="0"/>
        <v>24</v>
      </c>
      <c r="D29" s="151" t="s">
        <v>600</v>
      </c>
      <c r="E29" s="240" t="s">
        <v>469</v>
      </c>
      <c r="F29" s="270" t="s">
        <v>502</v>
      </c>
      <c r="G29" s="20">
        <f t="shared" si="1"/>
        <v>3</v>
      </c>
      <c r="H29" s="73"/>
      <c r="I29" s="21">
        <f>IF(H29=0,0,VLOOKUP(H29,'得点テーブル'!$B$14:$I$59,2,0))</f>
        <v>0</v>
      </c>
      <c r="J29" s="22"/>
      <c r="K29" s="21">
        <f>IF(J29=0,0,VLOOKUP(J29,'得点テーブル'!$B$14:$I$59,2,0))*0.25</f>
        <v>0</v>
      </c>
      <c r="L29" s="22"/>
      <c r="M29" s="21">
        <f>IF(L29=0,0,VLOOKUP(L29,'得点テーブル'!$B$14:$I$59,2,0))*1.25</f>
        <v>0</v>
      </c>
      <c r="N29" s="74"/>
      <c r="O29" s="21">
        <f>IF(N29=0,0,VLOOKUP(N29,'得点テーブル'!$B$14:$I$59,3,0))</f>
        <v>0</v>
      </c>
      <c r="P29" s="67"/>
      <c r="Q29" s="21">
        <f>IF(P29=0,0,VLOOKUP(P29,'得点テーブル'!$B$14:$I$59,4,0))</f>
        <v>0</v>
      </c>
      <c r="R29" s="219"/>
      <c r="S29" s="21">
        <f>IF(R29=0,0,VLOOKUP(R29,'得点テーブル'!$B$14:$I$59,4,0))*1.25</f>
        <v>0</v>
      </c>
      <c r="T29" s="67" t="s">
        <v>151</v>
      </c>
      <c r="U29" s="21">
        <f>IF(T29=0,0,VLOOKUP(T29,'得点テーブル'!$B$14:$I$59,5,0))</f>
        <v>3</v>
      </c>
      <c r="V29" s="67"/>
      <c r="W29" s="21">
        <f>IF(V29=0,0,VLOOKUP(V29,'得点テーブル'!$B$14:$I$59,5,0))</f>
        <v>0</v>
      </c>
      <c r="X29" s="67"/>
      <c r="Y29" s="21">
        <f>IF(X29=0,0,VLOOKUP(X29,'得点テーブル'!$B$14:$I$59,6,0))</f>
        <v>0</v>
      </c>
      <c r="Z29" s="156"/>
      <c r="AA29" s="147">
        <f>IF(Z29=0,0,VLOOKUP(Z29,'得点テーブル'!$B$14:$I$59,6,0))*1.25</f>
        <v>0</v>
      </c>
      <c r="AB29" s="67"/>
      <c r="AC29" s="21">
        <f>IF(AB29=0,0,VLOOKUP(AB29,'得点テーブル'!$B$14:$I$59,7,0))</f>
        <v>0</v>
      </c>
      <c r="AD29" s="67"/>
      <c r="AE29" s="21">
        <f>IF(AD29=0,0,VLOOKUP(AD29,'得点テーブル'!$B$14:$I$59,7,0))*0.25</f>
        <v>0</v>
      </c>
      <c r="AF29" s="146"/>
      <c r="AG29" s="21">
        <f>IF(AF29=0,0,VLOOKUP(AF29,'得点テーブル'!$B$14:$I$59,7,0))*1.25</f>
        <v>0</v>
      </c>
      <c r="AH29" s="180"/>
      <c r="AI29" s="21">
        <f>IF(AH29=0,0,VLOOKUP(AH29,'得点テーブル'!$B$14:$L$59,11,0))</f>
        <v>0</v>
      </c>
      <c r="AJ29" s="67"/>
      <c r="AK29" s="21">
        <f>IF(AJ29=0,0,VLOOKUP(AJ29,'得点テーブル'!$B$14:$K$59,9,0))</f>
        <v>0</v>
      </c>
      <c r="AL29" s="67"/>
      <c r="AM29" s="21">
        <f>IF(AL29=0,0,VLOOKUP(AL29,'得点テーブル'!$B$14:$I$59,5,0))</f>
        <v>0</v>
      </c>
      <c r="AN29" s="67"/>
      <c r="AO29" s="21">
        <f>IF(AN29=0,0,VLOOKUP(AN29,'得点テーブル'!$B$14:$I$59,8,0))</f>
        <v>0</v>
      </c>
      <c r="AP29" s="73"/>
      <c r="AQ29" s="173">
        <f>IF(AP29=0,0,VLOOKUP(AP29,'得点テーブル'!$B$14:$K$59,10,0))</f>
        <v>0</v>
      </c>
      <c r="AR29" s="73"/>
      <c r="AS29" s="173">
        <f>IF(AR29=0,0,VLOOKUP(AR29,'得点テーブル'!$B$14:$K$59,10,0))</f>
        <v>0</v>
      </c>
      <c r="AT29" s="73"/>
      <c r="AU29" s="173">
        <f>IF(AT29=0,0,VLOOKUP(AT29,'得点テーブル'!$B$14:$K$59,10,0))*0.25</f>
        <v>0</v>
      </c>
      <c r="AV29" s="155"/>
      <c r="AW29" s="147">
        <f>IF(AV29=0,0,VLOOKUP(AV29,'得点テーブル'!$B$14:$K$59,10,0))</f>
        <v>0</v>
      </c>
      <c r="AX29" s="73"/>
      <c r="AY29" s="173">
        <f>IF(AX29=0,0,VLOOKUP(AX29,'得点テーブル'!$B$14:$K$59,10,0))</f>
        <v>0</v>
      </c>
      <c r="AZ29" s="73"/>
      <c r="BA29" s="173">
        <f>IF(AZ29=0,0,VLOOKUP(AZ29,'得点テーブル'!$B$14:$K$59,10,0))</f>
        <v>0</v>
      </c>
      <c r="BB29"/>
      <c r="BC29"/>
      <c r="BD29"/>
      <c r="BE29"/>
      <c r="BF29"/>
      <c r="BG29"/>
    </row>
    <row r="30" spans="2:59" ht="13.5">
      <c r="B30" s="129">
        <v>25</v>
      </c>
      <c r="C30" s="23">
        <f t="shared" si="0"/>
        <v>24</v>
      </c>
      <c r="D30" s="263" t="s">
        <v>604</v>
      </c>
      <c r="E30" s="268" t="s">
        <v>605</v>
      </c>
      <c r="F30" s="244" t="s">
        <v>594</v>
      </c>
      <c r="G30" s="20">
        <f t="shared" si="1"/>
        <v>3</v>
      </c>
      <c r="H30" s="73"/>
      <c r="I30" s="21">
        <f>IF(H30=0,0,VLOOKUP(H30,'得点テーブル'!$B$14:$I$59,2,0))</f>
        <v>0</v>
      </c>
      <c r="J30" s="22"/>
      <c r="K30" s="21">
        <f>IF(J30=0,0,VLOOKUP(J30,'得点テーブル'!$B$14:$I$59,2,0))*0.25</f>
        <v>0</v>
      </c>
      <c r="L30" s="22"/>
      <c r="M30" s="21">
        <f>IF(L30=0,0,VLOOKUP(L30,'得点テーブル'!$B$14:$I$59,2,0))*1.25</f>
        <v>0</v>
      </c>
      <c r="N30" s="74"/>
      <c r="O30" s="21">
        <f>IF(N30=0,0,VLOOKUP(N30,'得点テーブル'!$B$14:$I$59,3,0))</f>
        <v>0</v>
      </c>
      <c r="P30" s="67"/>
      <c r="Q30" s="21">
        <f>IF(P30=0,0,VLOOKUP(P30,'得点テーブル'!$B$14:$I$59,4,0))</f>
        <v>0</v>
      </c>
      <c r="R30" s="219"/>
      <c r="S30" s="21">
        <f>IF(R30=0,0,VLOOKUP(R30,'得点テーブル'!$B$14:$I$59,4,0))*1.25</f>
        <v>0</v>
      </c>
      <c r="T30" s="67" t="s">
        <v>587</v>
      </c>
      <c r="U30" s="21">
        <f>IF(T30=0,0,VLOOKUP(T30,'得点テーブル'!$B$14:$I$59,5,0))</f>
        <v>3</v>
      </c>
      <c r="V30" s="67"/>
      <c r="W30" s="21">
        <f>IF(V30=0,0,VLOOKUP(V30,'得点テーブル'!$B$14:$I$59,5,0))</f>
        <v>0</v>
      </c>
      <c r="X30" s="67"/>
      <c r="Y30" s="21">
        <f>IF(X30=0,0,VLOOKUP(X30,'得点テーブル'!$B$14:$I$59,6,0))</f>
        <v>0</v>
      </c>
      <c r="Z30" s="156"/>
      <c r="AA30" s="147">
        <f>IF(Z30=0,0,VLOOKUP(Z30,'得点テーブル'!$B$14:$I$59,6,0))*1.25</f>
        <v>0</v>
      </c>
      <c r="AB30" s="67"/>
      <c r="AC30" s="21">
        <f>IF(AB30=0,0,VLOOKUP(AB30,'得点テーブル'!$B$14:$I$59,7,0))</f>
        <v>0</v>
      </c>
      <c r="AD30" s="67"/>
      <c r="AE30" s="21">
        <f>IF(AD30=0,0,VLOOKUP(AD30,'得点テーブル'!$B$14:$I$59,7,0))*0.25</f>
        <v>0</v>
      </c>
      <c r="AF30" s="146"/>
      <c r="AG30" s="21">
        <f>IF(AF30=0,0,VLOOKUP(AF30,'得点テーブル'!$B$14:$I$59,7,0))*1.25</f>
        <v>0</v>
      </c>
      <c r="AH30" s="180"/>
      <c r="AI30" s="21">
        <f>IF(AH30=0,0,VLOOKUP(AH30,'得点テーブル'!$B$14:$L$59,11,0))</f>
        <v>0</v>
      </c>
      <c r="AJ30" s="67"/>
      <c r="AK30" s="21">
        <f>IF(AJ30=0,0,VLOOKUP(AJ30,'得点テーブル'!$B$14:$K$59,9,0))</f>
        <v>0</v>
      </c>
      <c r="AL30" s="67"/>
      <c r="AM30" s="21">
        <f>IF(AL30=0,0,VLOOKUP(AL30,'得点テーブル'!$B$14:$I$59,5,0))</f>
        <v>0</v>
      </c>
      <c r="AN30" s="67"/>
      <c r="AO30" s="21">
        <f>IF(AN30=0,0,VLOOKUP(AN30,'得点テーブル'!$B$14:$I$59,8,0))</f>
        <v>0</v>
      </c>
      <c r="AP30" s="73"/>
      <c r="AQ30" s="173">
        <f>IF(AP30=0,0,VLOOKUP(AP30,'得点テーブル'!$B$14:$K$59,10,0))</f>
        <v>0</v>
      </c>
      <c r="AR30" s="73"/>
      <c r="AS30" s="173">
        <f>IF(AR30=0,0,VLOOKUP(AR30,'得点テーブル'!$B$14:$K$59,10,0))</f>
        <v>0</v>
      </c>
      <c r="AT30" s="73"/>
      <c r="AU30" s="173">
        <f>IF(AT30=0,0,VLOOKUP(AT30,'得点テーブル'!$B$14:$K$59,10,0))*0.25</f>
        <v>0</v>
      </c>
      <c r="AV30" s="155"/>
      <c r="AW30" s="147">
        <f>IF(AV30=0,0,VLOOKUP(AV30,'得点テーブル'!$B$14:$K$59,10,0))</f>
        <v>0</v>
      </c>
      <c r="AX30" s="73"/>
      <c r="AY30" s="173">
        <f>IF(AX30=0,0,VLOOKUP(AX30,'得点テーブル'!$B$14:$K$59,10,0))</f>
        <v>0</v>
      </c>
      <c r="AZ30" s="73"/>
      <c r="BA30" s="173">
        <f>IF(AZ30=0,0,VLOOKUP(AZ30,'得点テーブル'!$B$14:$K$59,10,0))</f>
        <v>0</v>
      </c>
      <c r="BB30"/>
      <c r="BC30"/>
      <c r="BD30"/>
      <c r="BE30"/>
      <c r="BF30"/>
      <c r="BG30"/>
    </row>
    <row r="31" spans="2:59" ht="13.5">
      <c r="B31" s="129">
        <v>26</v>
      </c>
      <c r="C31" s="23">
        <f t="shared" si="0"/>
        <v>26</v>
      </c>
      <c r="D31" s="79" t="s">
        <v>291</v>
      </c>
      <c r="E31" s="267" t="s">
        <v>289</v>
      </c>
      <c r="F31" s="160" t="s">
        <v>327</v>
      </c>
      <c r="G31" s="20">
        <f t="shared" si="1"/>
        <v>2.75</v>
      </c>
      <c r="H31" s="73"/>
      <c r="I31" s="21">
        <f>IF(H31=0,0,VLOOKUP(H31,'得点テーブル'!$B$14:$I$59,2,0))</f>
        <v>0</v>
      </c>
      <c r="J31" s="67" t="s">
        <v>253</v>
      </c>
      <c r="K31" s="21">
        <f>IF(J31=0,0,VLOOKUP(J31,'得点テーブル'!$B$14:$I$59,2,0))*0.25</f>
        <v>0.75</v>
      </c>
      <c r="L31" s="22"/>
      <c r="M31" s="21">
        <f>IF(L31=0,0,VLOOKUP(L31,'得点テーブル'!$B$14:$I$59,2,0))*1.25</f>
        <v>0</v>
      </c>
      <c r="N31" s="74"/>
      <c r="O31" s="21">
        <f>IF(N31=0,0,VLOOKUP(N31,'得点テーブル'!$B$14:$I$59,3,0))</f>
        <v>0</v>
      </c>
      <c r="P31" s="67"/>
      <c r="Q31" s="21">
        <f>IF(P31=0,0,VLOOKUP(P31,'得点テーブル'!$B$14:$I$59,4,0))</f>
        <v>0</v>
      </c>
      <c r="R31" s="219"/>
      <c r="S31" s="21">
        <f>IF(R31=0,0,VLOOKUP(R31,'得点テーブル'!$B$14:$I$59,4,0))*1.25</f>
        <v>0</v>
      </c>
      <c r="T31" s="67"/>
      <c r="U31" s="21">
        <f>IF(T31=0,0,VLOOKUP(T31,'得点テーブル'!$B$14:$I$59,5,0))</f>
        <v>0</v>
      </c>
      <c r="V31" s="67" t="s">
        <v>521</v>
      </c>
      <c r="W31" s="21">
        <f>IF(V31=0,0,VLOOKUP(V31,'得点テーブル'!$B$14:$I$59,5,0))</f>
        <v>2</v>
      </c>
      <c r="X31" s="67"/>
      <c r="Y31" s="21">
        <f>IF(X31=0,0,VLOOKUP(X31,'得点テーブル'!$B$14:$I$59,6,0))</f>
        <v>0</v>
      </c>
      <c r="Z31" s="156"/>
      <c r="AA31" s="147">
        <f>IF(Z31=0,0,VLOOKUP(Z31,'得点テーブル'!$B$14:$I$59,6,0))*1.25</f>
        <v>0</v>
      </c>
      <c r="AB31" s="67"/>
      <c r="AC31" s="21">
        <f>IF(AB31=0,0,VLOOKUP(AB31,'得点テーブル'!$B$14:$I$59,7,0))</f>
        <v>0</v>
      </c>
      <c r="AD31" s="67"/>
      <c r="AE31" s="21">
        <f>IF(AD31=0,0,VLOOKUP(AD31,'得点テーブル'!$B$14:$I$59,7,0))*0.25</f>
        <v>0</v>
      </c>
      <c r="AF31" s="146"/>
      <c r="AG31" s="21">
        <f>IF(AF31=0,0,VLOOKUP(AF31,'得点テーブル'!$B$14:$I$59,7,0))*1.25</f>
        <v>0</v>
      </c>
      <c r="AH31" s="180"/>
      <c r="AI31" s="21">
        <f>IF(AH31=0,0,VLOOKUP(AH31,'得点テーブル'!$B$14:$L$59,11,0))</f>
        <v>0</v>
      </c>
      <c r="AJ31" s="67"/>
      <c r="AK31" s="21">
        <f>IF(AJ31=0,0,VLOOKUP(AJ31,'得点テーブル'!$B$14:$K$59,9,0))</f>
        <v>0</v>
      </c>
      <c r="AL31" s="67"/>
      <c r="AM31" s="21">
        <f>IF(AL31=0,0,VLOOKUP(AL31,'得点テーブル'!$B$14:$I$59,5,0))</f>
        <v>0</v>
      </c>
      <c r="AN31" s="67"/>
      <c r="AO31" s="21">
        <f>IF(AN31=0,0,VLOOKUP(AN31,'得点テーブル'!$B$14:$I$59,8,0))</f>
        <v>0</v>
      </c>
      <c r="AP31" s="73"/>
      <c r="AQ31" s="173">
        <f>IF(AP31=0,0,VLOOKUP(AP31,'得点テーブル'!$B$14:$K$59,10,0))</f>
        <v>0</v>
      </c>
      <c r="AR31" s="73"/>
      <c r="AS31" s="173">
        <f>IF(AR31=0,0,VLOOKUP(AR31,'得点テーブル'!$B$14:$K$59,10,0))</f>
        <v>0</v>
      </c>
      <c r="AT31" s="73"/>
      <c r="AU31" s="173">
        <f>IF(AT31=0,0,VLOOKUP(AT31,'得点テーブル'!$B$14:$K$59,10,0))*0.25</f>
        <v>0</v>
      </c>
      <c r="AV31" s="155"/>
      <c r="AW31" s="147">
        <f>IF(AV31=0,0,VLOOKUP(AV31,'得点テーブル'!$B$14:$K$59,10,0))</f>
        <v>0</v>
      </c>
      <c r="AX31" s="73"/>
      <c r="AY31" s="173">
        <f>IF(AX31=0,0,VLOOKUP(AX31,'得点テーブル'!$B$14:$K$59,10,0))</f>
        <v>0</v>
      </c>
      <c r="AZ31" s="73"/>
      <c r="BA31" s="173">
        <f>IF(AZ31=0,0,VLOOKUP(AZ31,'得点テーブル'!$B$14:$K$59,10,0))</f>
        <v>0</v>
      </c>
      <c r="BB31"/>
      <c r="BC31"/>
      <c r="BD31"/>
      <c r="BE31"/>
      <c r="BF31"/>
      <c r="BG31"/>
    </row>
    <row r="32" spans="2:59" ht="13.5">
      <c r="B32" s="129">
        <v>27</v>
      </c>
      <c r="C32" s="23">
        <f t="shared" si="0"/>
        <v>27</v>
      </c>
      <c r="D32" s="148" t="s">
        <v>458</v>
      </c>
      <c r="E32" s="149" t="s">
        <v>248</v>
      </c>
      <c r="F32" s="160" t="s">
        <v>327</v>
      </c>
      <c r="G32" s="20">
        <f t="shared" si="1"/>
        <v>2</v>
      </c>
      <c r="H32" s="73"/>
      <c r="I32" s="21">
        <f>IF(H32=0,0,VLOOKUP(H32,'得点テーブル'!$B$14:$I$59,2,0))</f>
        <v>0</v>
      </c>
      <c r="J32" s="22"/>
      <c r="K32" s="21">
        <f>IF(J32=0,0,VLOOKUP(J32,'得点テーブル'!$B$14:$I$59,2,0))*0.25</f>
        <v>0</v>
      </c>
      <c r="L32" s="22"/>
      <c r="M32" s="21">
        <f>IF(L32=0,0,VLOOKUP(L32,'得点テーブル'!$B$14:$I$59,2,0))*1.25</f>
        <v>0</v>
      </c>
      <c r="N32" s="74"/>
      <c r="O32" s="21">
        <f>IF(N32=0,0,VLOOKUP(N32,'得点テーブル'!$B$14:$I$59,3,0))</f>
        <v>0</v>
      </c>
      <c r="P32" s="67"/>
      <c r="Q32" s="21">
        <f>IF(P32=0,0,VLOOKUP(P32,'得点テーブル'!$B$14:$I$59,4,0))</f>
        <v>0</v>
      </c>
      <c r="R32" s="219"/>
      <c r="S32" s="21">
        <f>IF(R32=0,0,VLOOKUP(R32,'得点テーブル'!$B$14:$I$59,4,0))*1.25</f>
        <v>0</v>
      </c>
      <c r="T32" s="67"/>
      <c r="U32" s="21">
        <f>IF(T32=0,0,VLOOKUP(T32,'得点テーブル'!$B$14:$I$59,5,0))</f>
        <v>0</v>
      </c>
      <c r="V32" s="67" t="s">
        <v>326</v>
      </c>
      <c r="W32" s="21">
        <f>IF(V32=0,0,VLOOKUP(V32,'得点テーブル'!$B$14:$I$59,5,0))</f>
        <v>2</v>
      </c>
      <c r="X32" s="67"/>
      <c r="Y32" s="21">
        <f>IF(X32=0,0,VLOOKUP(X32,'得点テーブル'!$B$14:$I$59,6,0))</f>
        <v>0</v>
      </c>
      <c r="Z32" s="156"/>
      <c r="AA32" s="147">
        <f>IF(Z32=0,0,VLOOKUP(Z32,'得点テーブル'!$B$14:$I$59,6,0))*1.25</f>
        <v>0</v>
      </c>
      <c r="AB32" s="67"/>
      <c r="AC32" s="21">
        <f>IF(AB32=0,0,VLOOKUP(AB32,'得点テーブル'!$B$14:$I$59,7,0))</f>
        <v>0</v>
      </c>
      <c r="AD32" s="67"/>
      <c r="AE32" s="21">
        <f>IF(AD32=0,0,VLOOKUP(AD32,'得点テーブル'!$B$14:$I$59,7,0))*0.25</f>
        <v>0</v>
      </c>
      <c r="AF32" s="146"/>
      <c r="AG32" s="21">
        <f>IF(AF32=0,0,VLOOKUP(AF32,'得点テーブル'!$B$14:$I$59,7,0))*1.25</f>
        <v>0</v>
      </c>
      <c r="AH32" s="180"/>
      <c r="AI32" s="21">
        <f>IF(AH32=0,0,VLOOKUP(AH32,'得点テーブル'!$B$14:$L$59,11,0))</f>
        <v>0</v>
      </c>
      <c r="AJ32" s="67"/>
      <c r="AK32" s="21">
        <f>IF(AJ32=0,0,VLOOKUP(AJ32,'得点テーブル'!$B$14:$K$59,9,0))</f>
        <v>0</v>
      </c>
      <c r="AL32" s="67"/>
      <c r="AM32" s="21">
        <f>IF(AL32=0,0,VLOOKUP(AL32,'得点テーブル'!$B$14:$I$59,5,0))</f>
        <v>0</v>
      </c>
      <c r="AN32" s="67"/>
      <c r="AO32" s="21">
        <f>IF(AN32=0,0,VLOOKUP(AN32,'得点テーブル'!$B$14:$I$59,8,0))</f>
        <v>0</v>
      </c>
      <c r="AP32" s="73"/>
      <c r="AQ32" s="173">
        <f>IF(AP32=0,0,VLOOKUP(AP32,'得点テーブル'!$B$14:$K$59,10,0))</f>
        <v>0</v>
      </c>
      <c r="AR32" s="73"/>
      <c r="AS32" s="173">
        <f>IF(AR32=0,0,VLOOKUP(AR32,'得点テーブル'!$B$14:$K$59,10,0))</f>
        <v>0</v>
      </c>
      <c r="AT32" s="73"/>
      <c r="AU32" s="173">
        <f>IF(AT32=0,0,VLOOKUP(AT32,'得点テーブル'!$B$14:$K$59,10,0))*0.25</f>
        <v>0</v>
      </c>
      <c r="AV32" s="155"/>
      <c r="AW32" s="147">
        <f>IF(AV32=0,0,VLOOKUP(AV32,'得点テーブル'!$B$14:$K$59,10,0))</f>
        <v>0</v>
      </c>
      <c r="AX32" s="73"/>
      <c r="AY32" s="173">
        <f>IF(AX32=0,0,VLOOKUP(AX32,'得点テーブル'!$B$14:$K$59,10,0))</f>
        <v>0</v>
      </c>
      <c r="AZ32" s="73"/>
      <c r="BA32" s="173">
        <f>IF(AZ32=0,0,VLOOKUP(AZ32,'得点テーブル'!$B$14:$K$59,10,0))</f>
        <v>0</v>
      </c>
      <c r="BB32"/>
      <c r="BC32"/>
      <c r="BD32"/>
      <c r="BE32"/>
      <c r="BF32"/>
      <c r="BG32"/>
    </row>
    <row r="33" spans="2:61" ht="13.5">
      <c r="B33" s="129">
        <v>28</v>
      </c>
      <c r="C33" s="23">
        <f t="shared" si="0"/>
        <v>27</v>
      </c>
      <c r="D33" s="151" t="s">
        <v>331</v>
      </c>
      <c r="E33" s="197" t="s">
        <v>247</v>
      </c>
      <c r="F33" s="160" t="s">
        <v>502</v>
      </c>
      <c r="G33" s="20">
        <f t="shared" si="1"/>
        <v>2</v>
      </c>
      <c r="H33" s="73"/>
      <c r="I33" s="21">
        <f>IF(H33=0,0,VLOOKUP(H33,'得点テーブル'!$B$14:$I$59,2,0))</f>
        <v>0</v>
      </c>
      <c r="J33" s="22"/>
      <c r="K33" s="21">
        <f>IF(J33=0,0,VLOOKUP(J33,'得点テーブル'!$B$14:$I$59,2,0))*0.25</f>
        <v>0</v>
      </c>
      <c r="L33" s="22"/>
      <c r="M33" s="21">
        <f>IF(L33=0,0,VLOOKUP(L33,'得点テーブル'!$B$14:$I$59,2,0))*1.25</f>
        <v>0</v>
      </c>
      <c r="N33" s="74"/>
      <c r="O33" s="21">
        <f>IF(N33=0,0,VLOOKUP(N33,'得点テーブル'!$B$14:$I$59,3,0))</f>
        <v>0</v>
      </c>
      <c r="P33" s="67" t="s">
        <v>253</v>
      </c>
      <c r="Q33" s="21">
        <f>IF(P33=0,0,VLOOKUP(P33,'得点テーブル'!$B$14:$I$59,4,0))</f>
        <v>2</v>
      </c>
      <c r="R33" s="219"/>
      <c r="S33" s="21">
        <f>IF(R33=0,0,VLOOKUP(R33,'得点テーブル'!$B$14:$I$59,4,0))*1.25</f>
        <v>0</v>
      </c>
      <c r="T33" s="67"/>
      <c r="U33" s="21">
        <f>IF(T33=0,0,VLOOKUP(T33,'得点テーブル'!$B$14:$I$59,5,0))</f>
        <v>0</v>
      </c>
      <c r="V33" s="67"/>
      <c r="W33" s="21">
        <f>IF(V33=0,0,VLOOKUP(V33,'得点テーブル'!$B$14:$I$59,5,0))</f>
        <v>0</v>
      </c>
      <c r="X33" s="67"/>
      <c r="Y33" s="21">
        <f>IF(X33=0,0,VLOOKUP(X33,'得点テーブル'!$B$14:$I$59,6,0))</f>
        <v>0</v>
      </c>
      <c r="Z33" s="156"/>
      <c r="AA33" s="147">
        <f>IF(Z33=0,0,VLOOKUP(Z33,'得点テーブル'!$B$14:$I$59,6,0))*1.25</f>
        <v>0</v>
      </c>
      <c r="AB33" s="67"/>
      <c r="AC33" s="21">
        <f>IF(AB33=0,0,VLOOKUP(AB33,'得点テーブル'!$B$14:$I$59,7,0))</f>
        <v>0</v>
      </c>
      <c r="AD33" s="67"/>
      <c r="AE33" s="21">
        <f>IF(AD33=0,0,VLOOKUP(AD33,'得点テーブル'!$B$14:$I$59,7,0))*0.25</f>
        <v>0</v>
      </c>
      <c r="AF33" s="146"/>
      <c r="AG33" s="21">
        <f>IF(AF33=0,0,VLOOKUP(AF33,'得点テーブル'!$B$14:$I$59,7,0))*1.25</f>
        <v>0</v>
      </c>
      <c r="AH33" s="180"/>
      <c r="AI33" s="21">
        <f>IF(AH33=0,0,VLOOKUP(AH33,'得点テーブル'!$B$14:$L$59,11,0))</f>
        <v>0</v>
      </c>
      <c r="AJ33" s="67"/>
      <c r="AK33" s="21">
        <f>IF(AJ33=0,0,VLOOKUP(AJ33,'得点テーブル'!$B$14:$K$59,9,0))</f>
        <v>0</v>
      </c>
      <c r="AL33" s="67"/>
      <c r="AM33" s="21">
        <f>IF(AL33=0,0,VLOOKUP(AL33,'得点テーブル'!$B$14:$I$59,5,0))</f>
        <v>0</v>
      </c>
      <c r="AN33" s="67"/>
      <c r="AO33" s="21">
        <f>IF(AN33=0,0,VLOOKUP(AN33,'得点テーブル'!$B$14:$I$59,8,0))</f>
        <v>0</v>
      </c>
      <c r="AP33" s="73"/>
      <c r="AQ33" s="173">
        <f>IF(AP33=0,0,VLOOKUP(AP33,'得点テーブル'!$B$14:$K$59,10,0))</f>
        <v>0</v>
      </c>
      <c r="AR33" s="73"/>
      <c r="AS33" s="173">
        <f>IF(AR33=0,0,VLOOKUP(AR33,'得点テーブル'!$B$14:$K$59,10,0))</f>
        <v>0</v>
      </c>
      <c r="AT33" s="73"/>
      <c r="AU33" s="173">
        <f>IF(AT33=0,0,VLOOKUP(AT33,'得点テーブル'!$B$14:$K$59,10,0))*0.25</f>
        <v>0</v>
      </c>
      <c r="AV33" s="155"/>
      <c r="AW33" s="147">
        <f>IF(AV33=0,0,VLOOKUP(AV33,'得点テーブル'!$B$14:$K$59,10,0))</f>
        <v>0</v>
      </c>
      <c r="AX33" s="73"/>
      <c r="AY33" s="173">
        <f>IF(AX33=0,0,VLOOKUP(AX33,'得点テーブル'!$B$14:$K$59,10,0))</f>
        <v>0</v>
      </c>
      <c r="AZ33" s="73"/>
      <c r="BA33" s="173">
        <f>IF(AZ33=0,0,VLOOKUP(AZ33,'得点テーブル'!$B$14:$K$59,10,0))</f>
        <v>0</v>
      </c>
      <c r="BB33"/>
      <c r="BC33"/>
      <c r="BD33"/>
      <c r="BE33"/>
      <c r="BF33"/>
      <c r="BG33"/>
      <c r="BH33"/>
      <c r="BI33"/>
    </row>
    <row r="34" spans="2:61" ht="13.5">
      <c r="B34" s="129">
        <v>29</v>
      </c>
      <c r="C34" s="23">
        <f t="shared" si="0"/>
        <v>27</v>
      </c>
      <c r="D34" s="151" t="s">
        <v>574</v>
      </c>
      <c r="E34" s="24" t="s">
        <v>575</v>
      </c>
      <c r="F34" s="160" t="s">
        <v>327</v>
      </c>
      <c r="G34" s="20">
        <f t="shared" si="1"/>
        <v>2</v>
      </c>
      <c r="H34" s="73"/>
      <c r="I34" s="21">
        <f>IF(H34=0,0,VLOOKUP(H34,'得点テーブル'!$B$14:$I$59,2,0))</f>
        <v>0</v>
      </c>
      <c r="J34" s="22"/>
      <c r="K34" s="21">
        <f>IF(J34=0,0,VLOOKUP(J34,'得点テーブル'!$B$14:$I$59,2,0))*0.25</f>
        <v>0</v>
      </c>
      <c r="L34" s="22"/>
      <c r="M34" s="21">
        <f>IF(L34=0,0,VLOOKUP(L34,'得点テーブル'!$B$14:$I$59,2,0))*1.25</f>
        <v>0</v>
      </c>
      <c r="N34" s="74"/>
      <c r="O34" s="21">
        <f>IF(N34=0,0,VLOOKUP(N34,'得点テーブル'!$B$14:$I$59,3,0))</f>
        <v>0</v>
      </c>
      <c r="P34" s="67" t="s">
        <v>440</v>
      </c>
      <c r="Q34" s="21">
        <f>IF(P34=0,0,VLOOKUP(P34,'得点テーブル'!$B$14:$I$59,4,0))</f>
        <v>2</v>
      </c>
      <c r="R34" s="219"/>
      <c r="S34" s="21">
        <f>IF(R34=0,0,VLOOKUP(R34,'得点テーブル'!$B$14:$I$59,4,0))*1.25</f>
        <v>0</v>
      </c>
      <c r="T34" s="67"/>
      <c r="U34" s="21">
        <f>IF(T34=0,0,VLOOKUP(T34,'得点テーブル'!$B$14:$I$59,5,0))</f>
        <v>0</v>
      </c>
      <c r="V34" s="67"/>
      <c r="W34" s="21">
        <f>IF(V34=0,0,VLOOKUP(V34,'得点テーブル'!$B$14:$I$59,5,0))</f>
        <v>0</v>
      </c>
      <c r="X34" s="67"/>
      <c r="Y34" s="21">
        <f>IF(X34=0,0,VLOOKUP(X34,'得点テーブル'!$B$14:$I$59,6,0))</f>
        <v>0</v>
      </c>
      <c r="Z34" s="156"/>
      <c r="AA34" s="147">
        <f>IF(Z34=0,0,VLOOKUP(Z34,'得点テーブル'!$B$14:$I$59,6,0))*1.25</f>
        <v>0</v>
      </c>
      <c r="AB34" s="67"/>
      <c r="AC34" s="21">
        <f>IF(AB34=0,0,VLOOKUP(AB34,'得点テーブル'!$B$14:$I$59,7,0))</f>
        <v>0</v>
      </c>
      <c r="AD34" s="67"/>
      <c r="AE34" s="21">
        <f>IF(AD34=0,0,VLOOKUP(AD34,'得点テーブル'!$B$14:$I$59,7,0))*0.25</f>
        <v>0</v>
      </c>
      <c r="AF34" s="146"/>
      <c r="AG34" s="21">
        <f>IF(AF34=0,0,VLOOKUP(AF34,'得点テーブル'!$B$14:$I$59,7,0))*1.25</f>
        <v>0</v>
      </c>
      <c r="AH34" s="180"/>
      <c r="AI34" s="21">
        <f>IF(AH34=0,0,VLOOKUP(AH34,'得点テーブル'!$B$14:$L$59,11,0))</f>
        <v>0</v>
      </c>
      <c r="AJ34" s="67"/>
      <c r="AK34" s="21">
        <f>IF(AJ34=0,0,VLOOKUP(AJ34,'得点テーブル'!$B$14:$K$59,9,0))</f>
        <v>0</v>
      </c>
      <c r="AL34" s="67"/>
      <c r="AM34" s="21">
        <f>IF(AL34=0,0,VLOOKUP(AL34,'得点テーブル'!$B$14:$I$59,5,0))</f>
        <v>0</v>
      </c>
      <c r="AN34" s="67"/>
      <c r="AO34" s="21">
        <f>IF(AN34=0,0,VLOOKUP(AN34,'得点テーブル'!$B$14:$I$59,8,0))</f>
        <v>0</v>
      </c>
      <c r="AP34" s="73"/>
      <c r="AQ34" s="173">
        <f>IF(AP34=0,0,VLOOKUP(AP34,'得点テーブル'!$B$14:$K$59,10,0))</f>
        <v>0</v>
      </c>
      <c r="AR34" s="73"/>
      <c r="AS34" s="173">
        <f>IF(AR34=0,0,VLOOKUP(AR34,'得点テーブル'!$B$14:$K$59,10,0))</f>
        <v>0</v>
      </c>
      <c r="AT34" s="73"/>
      <c r="AU34" s="173">
        <f>IF(AT34=0,0,VLOOKUP(AT34,'得点テーブル'!$B$14:$K$59,10,0))*0.25</f>
        <v>0</v>
      </c>
      <c r="AV34" s="155"/>
      <c r="AW34" s="147">
        <f>IF(AV34=0,0,VLOOKUP(AV34,'得点テーブル'!$B$14:$K$59,10,0))</f>
        <v>0</v>
      </c>
      <c r="AX34" s="73"/>
      <c r="AY34" s="173">
        <f>IF(AX34=0,0,VLOOKUP(AX34,'得点テーブル'!$B$14:$K$59,10,0))</f>
        <v>0</v>
      </c>
      <c r="AZ34" s="73"/>
      <c r="BA34" s="173">
        <f>IF(AZ34=0,0,VLOOKUP(AZ34,'得点テーブル'!$B$14:$K$59,10,0))</f>
        <v>0</v>
      </c>
      <c r="BB34"/>
      <c r="BC34"/>
      <c r="BD34"/>
      <c r="BE34"/>
      <c r="BF34"/>
      <c r="BG34"/>
      <c r="BH34"/>
      <c r="BI34"/>
    </row>
    <row r="35" spans="2:53" ht="13.5">
      <c r="B35" s="129">
        <v>30</v>
      </c>
      <c r="C35" s="23">
        <f t="shared" si="0"/>
        <v>27</v>
      </c>
      <c r="D35" s="151" t="s">
        <v>576</v>
      </c>
      <c r="E35" s="149" t="s">
        <v>577</v>
      </c>
      <c r="F35" s="132" t="s">
        <v>327</v>
      </c>
      <c r="G35" s="20">
        <f t="shared" si="1"/>
        <v>2</v>
      </c>
      <c r="H35" s="73"/>
      <c r="I35" s="21">
        <f>IF(H35=0,0,VLOOKUP(H35,'得点テーブル'!$B$14:$I$59,2,0))</f>
        <v>0</v>
      </c>
      <c r="J35" s="22"/>
      <c r="K35" s="21">
        <f>IF(J35=0,0,VLOOKUP(J35,'得点テーブル'!$B$14:$I$59,2,0))*0.25</f>
        <v>0</v>
      </c>
      <c r="L35" s="22"/>
      <c r="M35" s="21">
        <f>IF(L35=0,0,VLOOKUP(L35,'得点テーブル'!$B$14:$I$59,2,0))*1.25</f>
        <v>0</v>
      </c>
      <c r="N35" s="74"/>
      <c r="O35" s="21">
        <f>IF(N35=0,0,VLOOKUP(N35,'得点テーブル'!$B$14:$I$59,3,0))</f>
        <v>0</v>
      </c>
      <c r="P35" s="67" t="s">
        <v>253</v>
      </c>
      <c r="Q35" s="21">
        <f>IF(P35=0,0,VLOOKUP(P35,'得点テーブル'!$B$14:$I$59,4,0))</f>
        <v>2</v>
      </c>
      <c r="R35" s="219"/>
      <c r="S35" s="21">
        <f>IF(R35=0,0,VLOOKUP(R35,'得点テーブル'!$B$14:$I$59,4,0))*1.25</f>
        <v>0</v>
      </c>
      <c r="T35" s="67"/>
      <c r="U35" s="21">
        <f>IF(T35=0,0,VLOOKUP(T35,'得点テーブル'!$B$14:$I$59,5,0))</f>
        <v>0</v>
      </c>
      <c r="V35" s="67"/>
      <c r="W35" s="21">
        <f>IF(V35=0,0,VLOOKUP(V35,'得点テーブル'!$B$14:$I$59,5,0))</f>
        <v>0</v>
      </c>
      <c r="X35" s="67"/>
      <c r="Y35" s="21">
        <f>IF(X35=0,0,VLOOKUP(X35,'得点テーブル'!$B$14:$I$59,6,0))</f>
        <v>0</v>
      </c>
      <c r="Z35" s="156"/>
      <c r="AA35" s="147">
        <f>IF(Z35=0,0,VLOOKUP(Z35,'得点テーブル'!$B$14:$I$59,6,0))*1.25</f>
        <v>0</v>
      </c>
      <c r="AB35" s="67"/>
      <c r="AC35" s="21">
        <f>IF(AB35=0,0,VLOOKUP(AB35,'得点テーブル'!$B$14:$I$59,7,0))</f>
        <v>0</v>
      </c>
      <c r="AD35" s="67"/>
      <c r="AE35" s="21">
        <f>IF(AD35=0,0,VLOOKUP(AD35,'得点テーブル'!$B$14:$I$59,7,0))*0.25</f>
        <v>0</v>
      </c>
      <c r="AF35" s="146"/>
      <c r="AG35" s="21">
        <f>IF(AF35=0,0,VLOOKUP(AF35,'得点テーブル'!$B$14:$I$59,7,0))*1.25</f>
        <v>0</v>
      </c>
      <c r="AH35" s="180"/>
      <c r="AI35" s="21">
        <f>IF(AH35=0,0,VLOOKUP(AH35,'得点テーブル'!$B$14:$L$59,11,0))</f>
        <v>0</v>
      </c>
      <c r="AJ35" s="67"/>
      <c r="AK35" s="21">
        <f>IF(AJ35=0,0,VLOOKUP(AJ35,'得点テーブル'!$B$14:$K$59,9,0))</f>
        <v>0</v>
      </c>
      <c r="AL35" s="67"/>
      <c r="AM35" s="21">
        <f>IF(AL35=0,0,VLOOKUP(AL35,'得点テーブル'!$B$14:$I$59,5,0))</f>
        <v>0</v>
      </c>
      <c r="AN35" s="67"/>
      <c r="AO35" s="21">
        <f>IF(AN35=0,0,VLOOKUP(AN35,'得点テーブル'!$B$14:$I$59,8,0))</f>
        <v>0</v>
      </c>
      <c r="AP35" s="73"/>
      <c r="AQ35" s="173">
        <f>IF(AP35=0,0,VLOOKUP(AP35,'得点テーブル'!$B$14:$K$59,10,0))</f>
        <v>0</v>
      </c>
      <c r="AR35" s="73"/>
      <c r="AS35" s="173">
        <f>IF(AR35=0,0,VLOOKUP(AR35,'得点テーブル'!$B$14:$K$59,10,0))</f>
        <v>0</v>
      </c>
      <c r="AT35" s="73"/>
      <c r="AU35" s="173">
        <f>IF(AT35=0,0,VLOOKUP(AT35,'得点テーブル'!$B$14:$K$59,10,0))*0.25</f>
        <v>0</v>
      </c>
      <c r="AV35" s="155"/>
      <c r="AW35" s="147">
        <f>IF(AV35=0,0,VLOOKUP(AV35,'得点テーブル'!$B$14:$K$59,10,0))</f>
        <v>0</v>
      </c>
      <c r="AX35" s="73"/>
      <c r="AY35" s="173">
        <f>IF(AX35=0,0,VLOOKUP(AX35,'得点テーブル'!$B$14:$K$59,10,0))</f>
        <v>0</v>
      </c>
      <c r="AZ35" s="73"/>
      <c r="BA35" s="173">
        <f>IF(AZ35=0,0,VLOOKUP(AZ35,'得点テーブル'!$B$14:$K$59,10,0))</f>
        <v>0</v>
      </c>
    </row>
    <row r="36" spans="2:53" ht="13.5">
      <c r="B36" s="129">
        <v>31</v>
      </c>
      <c r="C36" s="23">
        <f t="shared" si="0"/>
        <v>27</v>
      </c>
      <c r="D36" s="151" t="s">
        <v>580</v>
      </c>
      <c r="E36" s="266" t="s">
        <v>575</v>
      </c>
      <c r="F36" s="160" t="s">
        <v>502</v>
      </c>
      <c r="G36" s="20">
        <f t="shared" si="1"/>
        <v>2</v>
      </c>
      <c r="H36" s="73"/>
      <c r="I36" s="21">
        <f>IF(H36=0,0,VLOOKUP(H36,'得点テーブル'!$B$14:$I$59,2,0))</f>
        <v>0</v>
      </c>
      <c r="J36" s="22"/>
      <c r="K36" s="21">
        <f>IF(J36=0,0,VLOOKUP(J36,'得点テーブル'!$B$14:$I$59,2,0))*0.25</f>
        <v>0</v>
      </c>
      <c r="L36" s="22"/>
      <c r="M36" s="21">
        <f>IF(L36=0,0,VLOOKUP(L36,'得点テーブル'!$B$14:$I$59,2,0))*1.25</f>
        <v>0</v>
      </c>
      <c r="N36" s="74"/>
      <c r="O36" s="21">
        <f>IF(N36=0,0,VLOOKUP(N36,'得点テーブル'!$B$14:$I$59,3,0))</f>
        <v>0</v>
      </c>
      <c r="P36" s="67" t="s">
        <v>253</v>
      </c>
      <c r="Q36" s="21">
        <f>IF(P36=0,0,VLOOKUP(P36,'得点テーブル'!$B$14:$I$59,4,0))</f>
        <v>2</v>
      </c>
      <c r="R36" s="219"/>
      <c r="S36" s="21">
        <f>IF(R36=0,0,VLOOKUP(R36,'得点テーブル'!$B$14:$I$59,4,0))*1.25</f>
        <v>0</v>
      </c>
      <c r="T36" s="67"/>
      <c r="U36" s="21">
        <f>IF(T36=0,0,VLOOKUP(T36,'得点テーブル'!$B$14:$I$59,5,0))</f>
        <v>0</v>
      </c>
      <c r="V36" s="67"/>
      <c r="W36" s="21">
        <f>IF(V36=0,0,VLOOKUP(V36,'得点テーブル'!$B$14:$I$59,5,0))</f>
        <v>0</v>
      </c>
      <c r="X36" s="67"/>
      <c r="Y36" s="21">
        <f>IF(X36=0,0,VLOOKUP(X36,'得点テーブル'!$B$14:$I$59,6,0))</f>
        <v>0</v>
      </c>
      <c r="Z36" s="156"/>
      <c r="AA36" s="147">
        <f>IF(Z36=0,0,VLOOKUP(Z36,'得点テーブル'!$B$14:$I$59,6,0))*1.25</f>
        <v>0</v>
      </c>
      <c r="AB36" s="67"/>
      <c r="AC36" s="21">
        <f>IF(AB36=0,0,VLOOKUP(AB36,'得点テーブル'!$B$14:$I$59,7,0))</f>
        <v>0</v>
      </c>
      <c r="AD36" s="67"/>
      <c r="AE36" s="21">
        <f>IF(AD36=0,0,VLOOKUP(AD36,'得点テーブル'!$B$14:$I$59,7,0))*0.25</f>
        <v>0</v>
      </c>
      <c r="AF36" s="146"/>
      <c r="AG36" s="21">
        <f>IF(AF36=0,0,VLOOKUP(AF36,'得点テーブル'!$B$14:$I$59,7,0))*1.25</f>
        <v>0</v>
      </c>
      <c r="AH36" s="180"/>
      <c r="AI36" s="21">
        <f>IF(AH36=0,0,VLOOKUP(AH36,'得点テーブル'!$B$14:$L$59,11,0))</f>
        <v>0</v>
      </c>
      <c r="AJ36" s="67"/>
      <c r="AK36" s="21">
        <f>IF(AJ36=0,0,VLOOKUP(AJ36,'得点テーブル'!$B$14:$K$59,9,0))</f>
        <v>0</v>
      </c>
      <c r="AL36" s="67"/>
      <c r="AM36" s="21">
        <f>IF(AL36=0,0,VLOOKUP(AL36,'得点テーブル'!$B$14:$I$59,5,0))</f>
        <v>0</v>
      </c>
      <c r="AN36" s="67"/>
      <c r="AO36" s="21">
        <f>IF(AN36=0,0,VLOOKUP(AN36,'得点テーブル'!$B$14:$I$59,8,0))</f>
        <v>0</v>
      </c>
      <c r="AP36" s="73"/>
      <c r="AQ36" s="173">
        <f>IF(AP36=0,0,VLOOKUP(AP36,'得点テーブル'!$B$14:$K$59,10,0))</f>
        <v>0</v>
      </c>
      <c r="AR36" s="73"/>
      <c r="AS36" s="173">
        <f>IF(AR36=0,0,VLOOKUP(AR36,'得点テーブル'!$B$14:$K$59,10,0))</f>
        <v>0</v>
      </c>
      <c r="AT36" s="73"/>
      <c r="AU36" s="173">
        <f>IF(AT36=0,0,VLOOKUP(AT36,'得点テーブル'!$B$14:$K$59,10,0))*0.25</f>
        <v>0</v>
      </c>
      <c r="AV36" s="155"/>
      <c r="AW36" s="147">
        <f>IF(AV36=0,0,VLOOKUP(AV36,'得点テーブル'!$B$14:$K$59,10,0))</f>
        <v>0</v>
      </c>
      <c r="AX36" s="73"/>
      <c r="AY36" s="173">
        <f>IF(AX36=0,0,VLOOKUP(AX36,'得点テーブル'!$B$14:$K$59,10,0))</f>
        <v>0</v>
      </c>
      <c r="AZ36" s="73"/>
      <c r="BA36" s="173">
        <f>IF(AZ36=0,0,VLOOKUP(AZ36,'得点テーブル'!$B$14:$K$59,10,0))</f>
        <v>0</v>
      </c>
    </row>
    <row r="37" spans="2:53" ht="13.5">
      <c r="B37" s="129">
        <v>32</v>
      </c>
      <c r="C37" s="23">
        <f t="shared" si="0"/>
        <v>27</v>
      </c>
      <c r="D37" s="151" t="s">
        <v>581</v>
      </c>
      <c r="E37" s="153" t="s">
        <v>247</v>
      </c>
      <c r="F37" s="160" t="s">
        <v>327</v>
      </c>
      <c r="G37" s="20">
        <f t="shared" si="1"/>
        <v>2</v>
      </c>
      <c r="H37" s="73"/>
      <c r="I37" s="21">
        <f>IF(H37=0,0,VLOOKUP(H37,'得点テーブル'!$B$14:$I$59,2,0))</f>
        <v>0</v>
      </c>
      <c r="J37" s="22"/>
      <c r="K37" s="21">
        <f>IF(J37=0,0,VLOOKUP(J37,'得点テーブル'!$B$14:$I$59,2,0))*0.25</f>
        <v>0</v>
      </c>
      <c r="L37" s="22"/>
      <c r="M37" s="21">
        <f>IF(L37=0,0,VLOOKUP(L37,'得点テーブル'!$B$14:$I$59,2,0))*1.25</f>
        <v>0</v>
      </c>
      <c r="N37" s="74"/>
      <c r="O37" s="21">
        <f>IF(N37=0,0,VLOOKUP(N37,'得点テーブル'!$B$14:$I$59,3,0))</f>
        <v>0</v>
      </c>
      <c r="P37" s="67" t="s">
        <v>440</v>
      </c>
      <c r="Q37" s="21">
        <f>IF(P37=0,0,VLOOKUP(P37,'得点テーブル'!$B$14:$I$59,4,0))</f>
        <v>2</v>
      </c>
      <c r="R37" s="219"/>
      <c r="S37" s="21">
        <f>IF(R37=0,0,VLOOKUP(R37,'得点テーブル'!$B$14:$I$59,4,0))*1.25</f>
        <v>0</v>
      </c>
      <c r="T37" s="67"/>
      <c r="U37" s="21">
        <f>IF(T37=0,0,VLOOKUP(T37,'得点テーブル'!$B$14:$I$59,5,0))</f>
        <v>0</v>
      </c>
      <c r="V37" s="67"/>
      <c r="W37" s="21">
        <f>IF(V37=0,0,VLOOKUP(V37,'得点テーブル'!$B$14:$I$59,5,0))</f>
        <v>0</v>
      </c>
      <c r="X37" s="67"/>
      <c r="Y37" s="21">
        <f>IF(X37=0,0,VLOOKUP(X37,'得点テーブル'!$B$14:$I$59,6,0))</f>
        <v>0</v>
      </c>
      <c r="Z37" s="156"/>
      <c r="AA37" s="147">
        <f>IF(Z37=0,0,VLOOKUP(Z37,'得点テーブル'!$B$14:$I$59,6,0))*1.25</f>
        <v>0</v>
      </c>
      <c r="AB37" s="67"/>
      <c r="AC37" s="21">
        <f>IF(AB37=0,0,VLOOKUP(AB37,'得点テーブル'!$B$14:$I$59,7,0))</f>
        <v>0</v>
      </c>
      <c r="AD37" s="67"/>
      <c r="AE37" s="21">
        <f>IF(AD37=0,0,VLOOKUP(AD37,'得点テーブル'!$B$14:$I$59,7,0))*0.25</f>
        <v>0</v>
      </c>
      <c r="AF37" s="146"/>
      <c r="AG37" s="21">
        <f>IF(AF37=0,0,VLOOKUP(AF37,'得点テーブル'!$B$14:$I$59,7,0))*1.25</f>
        <v>0</v>
      </c>
      <c r="AH37" s="180"/>
      <c r="AI37" s="21">
        <f>IF(AH37=0,0,VLOOKUP(AH37,'得点テーブル'!$B$14:$L$59,11,0))</f>
        <v>0</v>
      </c>
      <c r="AJ37" s="67"/>
      <c r="AK37" s="21">
        <f>IF(AJ37=0,0,VLOOKUP(AJ37,'得点テーブル'!$B$14:$K$59,9,0))</f>
        <v>0</v>
      </c>
      <c r="AL37" s="67"/>
      <c r="AM37" s="21">
        <f>IF(AL37=0,0,VLOOKUP(AL37,'得点テーブル'!$B$14:$I$59,5,0))</f>
        <v>0</v>
      </c>
      <c r="AN37" s="67"/>
      <c r="AO37" s="21">
        <f>IF(AN37=0,0,VLOOKUP(AN37,'得点テーブル'!$B$14:$I$59,8,0))</f>
        <v>0</v>
      </c>
      <c r="AP37" s="73"/>
      <c r="AQ37" s="173">
        <f>IF(AP37=0,0,VLOOKUP(AP37,'得点テーブル'!$B$14:$K$59,10,0))</f>
        <v>0</v>
      </c>
      <c r="AR37" s="73"/>
      <c r="AS37" s="173">
        <f>IF(AR37=0,0,VLOOKUP(AR37,'得点テーブル'!$B$14:$K$59,10,0))</f>
        <v>0</v>
      </c>
      <c r="AT37" s="73"/>
      <c r="AU37" s="173">
        <f>IF(AT37=0,0,VLOOKUP(AT37,'得点テーブル'!$B$14:$K$59,10,0))*0.25</f>
        <v>0</v>
      </c>
      <c r="AV37" s="155"/>
      <c r="AW37" s="147">
        <f>IF(AV37=0,0,VLOOKUP(AV37,'得点テーブル'!$B$14:$K$59,10,0))</f>
        <v>0</v>
      </c>
      <c r="AX37" s="73"/>
      <c r="AY37" s="173">
        <f>IF(AX37=0,0,VLOOKUP(AX37,'得点テーブル'!$B$14:$K$59,10,0))</f>
        <v>0</v>
      </c>
      <c r="AZ37" s="73"/>
      <c r="BA37" s="173">
        <f>IF(AZ37=0,0,VLOOKUP(AZ37,'得点テーブル'!$B$14:$K$59,10,0))</f>
        <v>0</v>
      </c>
    </row>
    <row r="38" spans="2:53" ht="13.5">
      <c r="B38" s="129">
        <v>33</v>
      </c>
      <c r="C38" s="23">
        <f t="shared" si="0"/>
        <v>27</v>
      </c>
      <c r="D38" s="148" t="s">
        <v>582</v>
      </c>
      <c r="E38" s="149" t="s">
        <v>247</v>
      </c>
      <c r="F38" s="164" t="s">
        <v>327</v>
      </c>
      <c r="G38" s="20">
        <f t="shared" si="1"/>
        <v>2</v>
      </c>
      <c r="H38" s="73"/>
      <c r="I38" s="21">
        <f>IF(H38=0,0,VLOOKUP(H38,'得点テーブル'!$B$14:$I$59,2,0))</f>
        <v>0</v>
      </c>
      <c r="J38" s="22"/>
      <c r="K38" s="21">
        <f>IF(J38=0,0,VLOOKUP(J38,'得点テーブル'!$B$14:$I$59,2,0))*0.25</f>
        <v>0</v>
      </c>
      <c r="L38" s="22"/>
      <c r="M38" s="21">
        <f>IF(L38=0,0,VLOOKUP(L38,'得点テーブル'!$B$14:$I$59,2,0))*1.25</f>
        <v>0</v>
      </c>
      <c r="N38" s="74"/>
      <c r="O38" s="21">
        <f>IF(N38=0,0,VLOOKUP(N38,'得点テーブル'!$B$14:$I$59,3,0))</f>
        <v>0</v>
      </c>
      <c r="P38" s="67" t="s">
        <v>440</v>
      </c>
      <c r="Q38" s="21">
        <f>IF(P38=0,0,VLOOKUP(P38,'得点テーブル'!$B$14:$I$59,4,0))</f>
        <v>2</v>
      </c>
      <c r="R38" s="219"/>
      <c r="S38" s="21">
        <f>IF(R38=0,0,VLOOKUP(R38,'得点テーブル'!$B$14:$I$59,4,0))*1.25</f>
        <v>0</v>
      </c>
      <c r="T38" s="67"/>
      <c r="U38" s="21">
        <f>IF(T38=0,0,VLOOKUP(T38,'得点テーブル'!$B$14:$I$59,5,0))</f>
        <v>0</v>
      </c>
      <c r="V38" s="67"/>
      <c r="W38" s="21">
        <f>IF(V38=0,0,VLOOKUP(V38,'得点テーブル'!$B$14:$I$59,5,0))</f>
        <v>0</v>
      </c>
      <c r="X38" s="67"/>
      <c r="Y38" s="21">
        <f>IF(X38=0,0,VLOOKUP(X38,'得点テーブル'!$B$14:$I$59,6,0))</f>
        <v>0</v>
      </c>
      <c r="Z38" s="156"/>
      <c r="AA38" s="147">
        <f>IF(Z38=0,0,VLOOKUP(Z38,'得点テーブル'!$B$14:$I$59,6,0))*1.25</f>
        <v>0</v>
      </c>
      <c r="AB38" s="67"/>
      <c r="AC38" s="21">
        <f>IF(AB38=0,0,VLOOKUP(AB38,'得点テーブル'!$B$14:$I$59,7,0))</f>
        <v>0</v>
      </c>
      <c r="AD38" s="67"/>
      <c r="AE38" s="21">
        <f>IF(AD38=0,0,VLOOKUP(AD38,'得点テーブル'!$B$14:$I$59,7,0))*0.25</f>
        <v>0</v>
      </c>
      <c r="AF38" s="146"/>
      <c r="AG38" s="21">
        <f>IF(AF38=0,0,VLOOKUP(AF38,'得点テーブル'!$B$14:$I$59,7,0))*1.25</f>
        <v>0</v>
      </c>
      <c r="AH38" s="180"/>
      <c r="AI38" s="21">
        <f>IF(AH38=0,0,VLOOKUP(AH38,'得点テーブル'!$B$14:$L$59,11,0))</f>
        <v>0</v>
      </c>
      <c r="AJ38" s="67"/>
      <c r="AK38" s="21">
        <f>IF(AJ38=0,0,VLOOKUP(AJ38,'得点テーブル'!$B$14:$K$59,9,0))</f>
        <v>0</v>
      </c>
      <c r="AL38" s="67"/>
      <c r="AM38" s="21">
        <f>IF(AL38=0,0,VLOOKUP(AL38,'得点テーブル'!$B$14:$I$59,5,0))</f>
        <v>0</v>
      </c>
      <c r="AN38" s="67"/>
      <c r="AO38" s="21">
        <f>IF(AN38=0,0,VLOOKUP(AN38,'得点テーブル'!$B$14:$I$59,8,0))</f>
        <v>0</v>
      </c>
      <c r="AP38" s="73"/>
      <c r="AQ38" s="173">
        <f>IF(AP38=0,0,VLOOKUP(AP38,'得点テーブル'!$B$14:$K$59,10,0))</f>
        <v>0</v>
      </c>
      <c r="AR38" s="73"/>
      <c r="AS38" s="173">
        <f>IF(AR38=0,0,VLOOKUP(AR38,'得点テーブル'!$B$14:$K$59,10,0))</f>
        <v>0</v>
      </c>
      <c r="AT38" s="73"/>
      <c r="AU38" s="173">
        <f>IF(AT38=0,0,VLOOKUP(AT38,'得点テーブル'!$B$14:$K$59,10,0))*0.25</f>
        <v>0</v>
      </c>
      <c r="AV38" s="155"/>
      <c r="AW38" s="147">
        <f>IF(AV38=0,0,VLOOKUP(AV38,'得点テーブル'!$B$14:$K$59,10,0))</f>
        <v>0</v>
      </c>
      <c r="AX38" s="73"/>
      <c r="AY38" s="173">
        <f>IF(AX38=0,0,VLOOKUP(AX38,'得点テーブル'!$B$14:$K$59,10,0))</f>
        <v>0</v>
      </c>
      <c r="AZ38" s="73"/>
      <c r="BA38" s="173">
        <f>IF(AZ38=0,0,VLOOKUP(AZ38,'得点テーブル'!$B$14:$K$59,10,0))</f>
        <v>0</v>
      </c>
    </row>
    <row r="39" spans="2:53" ht="13.5">
      <c r="B39" s="129">
        <v>34</v>
      </c>
      <c r="C39" s="23">
        <f t="shared" si="0"/>
        <v>27</v>
      </c>
      <c r="D39" s="148" t="s">
        <v>610</v>
      </c>
      <c r="E39" s="240" t="s">
        <v>516</v>
      </c>
      <c r="F39" s="240" t="s">
        <v>594</v>
      </c>
      <c r="G39" s="20">
        <f t="shared" si="1"/>
        <v>2</v>
      </c>
      <c r="H39" s="73"/>
      <c r="I39" s="21">
        <f>IF(H39=0,0,VLOOKUP(H39,'得点テーブル'!$B$14:$I$59,2,0))</f>
        <v>0</v>
      </c>
      <c r="J39" s="22"/>
      <c r="K39" s="21">
        <f>IF(J39=0,0,VLOOKUP(J39,'得点テーブル'!$B$14:$I$59,2,0))*0.25</f>
        <v>0</v>
      </c>
      <c r="L39" s="22"/>
      <c r="M39" s="21">
        <f>IF(L39=0,0,VLOOKUP(L39,'得点テーブル'!$B$14:$I$59,2,0))*1.25</f>
        <v>0</v>
      </c>
      <c r="N39" s="74"/>
      <c r="O39" s="21">
        <f>IF(N39=0,0,VLOOKUP(N39,'得点テーブル'!$B$14:$I$59,3,0))</f>
        <v>0</v>
      </c>
      <c r="P39" s="67"/>
      <c r="Q39" s="21">
        <f>IF(P39=0,0,VLOOKUP(P39,'得点テーブル'!$B$14:$I$59,4,0))</f>
        <v>0</v>
      </c>
      <c r="R39" s="219"/>
      <c r="S39" s="21">
        <f>IF(R39=0,0,VLOOKUP(R39,'得点テーブル'!$B$14:$I$59,4,0))*1.25</f>
        <v>0</v>
      </c>
      <c r="T39" s="67" t="s">
        <v>234</v>
      </c>
      <c r="U39" s="21">
        <f>IF(T39=0,0,VLOOKUP(T39,'得点テーブル'!$B$14:$I$59,5,0))</f>
        <v>2</v>
      </c>
      <c r="V39" s="67"/>
      <c r="W39" s="21">
        <f>IF(V39=0,0,VLOOKUP(V39,'得点テーブル'!$B$14:$I$59,5,0))</f>
        <v>0</v>
      </c>
      <c r="X39" s="67"/>
      <c r="Y39" s="21">
        <f>IF(X39=0,0,VLOOKUP(X39,'得点テーブル'!$B$14:$I$59,6,0))</f>
        <v>0</v>
      </c>
      <c r="Z39" s="156"/>
      <c r="AA39" s="147">
        <f>IF(Z39=0,0,VLOOKUP(Z39,'得点テーブル'!$B$14:$I$59,6,0))*1.25</f>
        <v>0</v>
      </c>
      <c r="AB39" s="67"/>
      <c r="AC39" s="21">
        <f>IF(AB39=0,0,VLOOKUP(AB39,'得点テーブル'!$B$14:$I$59,7,0))</f>
        <v>0</v>
      </c>
      <c r="AD39" s="67"/>
      <c r="AE39" s="21">
        <f>IF(AD39=0,0,VLOOKUP(AD39,'得点テーブル'!$B$14:$I$59,7,0))*0.25</f>
        <v>0</v>
      </c>
      <c r="AF39" s="146"/>
      <c r="AG39" s="21">
        <f>IF(AF39=0,0,VLOOKUP(AF39,'得点テーブル'!$B$14:$I$59,7,0))*1.25</f>
        <v>0</v>
      </c>
      <c r="AH39" s="180"/>
      <c r="AI39" s="21">
        <f>IF(AH39=0,0,VLOOKUP(AH39,'得点テーブル'!$B$14:$L$59,11,0))</f>
        <v>0</v>
      </c>
      <c r="AJ39" s="67"/>
      <c r="AK39" s="21">
        <f>IF(AJ39=0,0,VLOOKUP(AJ39,'得点テーブル'!$B$14:$K$59,9,0))</f>
        <v>0</v>
      </c>
      <c r="AL39" s="67"/>
      <c r="AM39" s="21">
        <f>IF(AL39=0,0,VLOOKUP(AL39,'得点テーブル'!$B$14:$I$59,5,0))</f>
        <v>0</v>
      </c>
      <c r="AN39" s="67"/>
      <c r="AO39" s="21">
        <f>IF(AN39=0,0,VLOOKUP(AN39,'得点テーブル'!$B$14:$I$59,8,0))</f>
        <v>0</v>
      </c>
      <c r="AP39" s="73"/>
      <c r="AQ39" s="173">
        <f>IF(AP39=0,0,VLOOKUP(AP39,'得点テーブル'!$B$14:$K$59,10,0))</f>
        <v>0</v>
      </c>
      <c r="AR39" s="73"/>
      <c r="AS39" s="173">
        <f>IF(AR39=0,0,VLOOKUP(AR39,'得点テーブル'!$B$14:$K$59,10,0))</f>
        <v>0</v>
      </c>
      <c r="AT39" s="73"/>
      <c r="AU39" s="173">
        <f>IF(AT39=0,0,VLOOKUP(AT39,'得点テーブル'!$B$14:$K$59,10,0))*0.25</f>
        <v>0</v>
      </c>
      <c r="AV39" s="155"/>
      <c r="AW39" s="147">
        <f>IF(AV39=0,0,VLOOKUP(AV39,'得点テーブル'!$B$14:$K$59,10,0))</f>
        <v>0</v>
      </c>
      <c r="AX39" s="73"/>
      <c r="AY39" s="173">
        <f>IF(AX39=0,0,VLOOKUP(AX39,'得点テーブル'!$B$14:$K$59,10,0))</f>
        <v>0</v>
      </c>
      <c r="AZ39" s="73"/>
      <c r="BA39" s="173">
        <f>IF(AZ39=0,0,VLOOKUP(AZ39,'得点テーブル'!$B$14:$K$59,10,0))</f>
        <v>0</v>
      </c>
    </row>
    <row r="40" spans="2:53" ht="13.5">
      <c r="B40" s="129">
        <v>35</v>
      </c>
      <c r="C40" s="23">
        <f t="shared" si="0"/>
        <v>27</v>
      </c>
      <c r="D40" s="148" t="s">
        <v>611</v>
      </c>
      <c r="E40" s="240" t="s">
        <v>605</v>
      </c>
      <c r="F40" s="240" t="s">
        <v>594</v>
      </c>
      <c r="G40" s="20">
        <f t="shared" si="1"/>
        <v>2</v>
      </c>
      <c r="H40" s="73"/>
      <c r="I40" s="21">
        <f>IF(H40=0,0,VLOOKUP(H40,'得点テーブル'!$B$14:$I$59,2,0))</f>
        <v>0</v>
      </c>
      <c r="J40" s="22"/>
      <c r="K40" s="21">
        <f>IF(J40=0,0,VLOOKUP(J40,'得点テーブル'!$B$14:$I$59,2,0))*0.25</f>
        <v>0</v>
      </c>
      <c r="L40" s="22"/>
      <c r="M40" s="21">
        <f>IF(L40=0,0,VLOOKUP(L40,'得点テーブル'!$B$14:$I$59,2,0))*1.25</f>
        <v>0</v>
      </c>
      <c r="N40" s="74"/>
      <c r="O40" s="21">
        <f>IF(N40=0,0,VLOOKUP(N40,'得点テーブル'!$B$14:$I$59,3,0))</f>
        <v>0</v>
      </c>
      <c r="P40" s="67"/>
      <c r="Q40" s="21">
        <f>IF(P40=0,0,VLOOKUP(P40,'得点テーブル'!$B$14:$I$59,4,0))</f>
        <v>0</v>
      </c>
      <c r="R40" s="219"/>
      <c r="S40" s="21">
        <f>IF(R40=0,0,VLOOKUP(R40,'得点テーブル'!$B$14:$I$59,4,0))*1.25</f>
        <v>0</v>
      </c>
      <c r="T40" s="67" t="s">
        <v>234</v>
      </c>
      <c r="U40" s="21">
        <f>IF(T40=0,0,VLOOKUP(T40,'得点テーブル'!$B$14:$I$59,5,0))</f>
        <v>2</v>
      </c>
      <c r="V40" s="67"/>
      <c r="W40" s="21">
        <f>IF(V40=0,0,VLOOKUP(V40,'得点テーブル'!$B$14:$I$59,5,0))</f>
        <v>0</v>
      </c>
      <c r="X40" s="67"/>
      <c r="Y40" s="21">
        <f>IF(X40=0,0,VLOOKUP(X40,'得点テーブル'!$B$14:$I$59,6,0))</f>
        <v>0</v>
      </c>
      <c r="Z40" s="156"/>
      <c r="AA40" s="147">
        <f>IF(Z40=0,0,VLOOKUP(Z40,'得点テーブル'!$B$14:$I$59,6,0))*1.25</f>
        <v>0</v>
      </c>
      <c r="AB40" s="67"/>
      <c r="AC40" s="21">
        <f>IF(AB40=0,0,VLOOKUP(AB40,'得点テーブル'!$B$14:$I$59,7,0))</f>
        <v>0</v>
      </c>
      <c r="AD40" s="67"/>
      <c r="AE40" s="21">
        <f>IF(AD40=0,0,VLOOKUP(AD40,'得点テーブル'!$B$14:$I$59,7,0))*0.25</f>
        <v>0</v>
      </c>
      <c r="AF40" s="146"/>
      <c r="AG40" s="21">
        <f>IF(AF40=0,0,VLOOKUP(AF40,'得点テーブル'!$B$14:$I$59,7,0))*1.25</f>
        <v>0</v>
      </c>
      <c r="AH40" s="180"/>
      <c r="AI40" s="21">
        <f>IF(AH40=0,0,VLOOKUP(AH40,'得点テーブル'!$B$14:$L$59,11,0))</f>
        <v>0</v>
      </c>
      <c r="AJ40" s="67"/>
      <c r="AK40" s="21">
        <f>IF(AJ40=0,0,VLOOKUP(AJ40,'得点テーブル'!$B$14:$K$59,9,0))</f>
        <v>0</v>
      </c>
      <c r="AL40" s="67"/>
      <c r="AM40" s="21">
        <f>IF(AL40=0,0,VLOOKUP(AL40,'得点テーブル'!$B$14:$I$59,5,0))</f>
        <v>0</v>
      </c>
      <c r="AN40" s="67"/>
      <c r="AO40" s="21">
        <f>IF(AN40=0,0,VLOOKUP(AN40,'得点テーブル'!$B$14:$I$59,8,0))</f>
        <v>0</v>
      </c>
      <c r="AP40" s="73"/>
      <c r="AQ40" s="173">
        <f>IF(AP40=0,0,VLOOKUP(AP40,'得点テーブル'!$B$14:$K$59,10,0))</f>
        <v>0</v>
      </c>
      <c r="AR40" s="73"/>
      <c r="AS40" s="173">
        <f>IF(AR40=0,0,VLOOKUP(AR40,'得点テーブル'!$B$14:$K$59,10,0))</f>
        <v>0</v>
      </c>
      <c r="AT40" s="73"/>
      <c r="AU40" s="173">
        <f>IF(AT40=0,0,VLOOKUP(AT40,'得点テーブル'!$B$14:$K$59,10,0))*0.25</f>
        <v>0</v>
      </c>
      <c r="AV40" s="155"/>
      <c r="AW40" s="147">
        <f>IF(AV40=0,0,VLOOKUP(AV40,'得点テーブル'!$B$14:$K$59,10,0))</f>
        <v>0</v>
      </c>
      <c r="AX40" s="73"/>
      <c r="AY40" s="173">
        <f>IF(AX40=0,0,VLOOKUP(AX40,'得点テーブル'!$B$14:$K$59,10,0))</f>
        <v>0</v>
      </c>
      <c r="AZ40" s="73"/>
      <c r="BA40" s="173">
        <f>IF(AZ40=0,0,VLOOKUP(AZ40,'得点テーブル'!$B$14:$K$59,10,0))</f>
        <v>0</v>
      </c>
    </row>
    <row r="41" spans="2:53" ht="13.5">
      <c r="B41" s="129">
        <v>36</v>
      </c>
      <c r="C41" s="23">
        <f t="shared" si="0"/>
        <v>36</v>
      </c>
      <c r="D41" s="148" t="s">
        <v>114</v>
      </c>
      <c r="E41" s="149" t="s">
        <v>248</v>
      </c>
      <c r="F41" s="164"/>
      <c r="G41" s="20">
        <f t="shared" si="1"/>
        <v>1.25</v>
      </c>
      <c r="H41" s="73"/>
      <c r="I41" s="21">
        <f>IF(H41=0,0,VLOOKUP(H41,'得点テーブル'!$B$14:$I$59,2,0))</f>
        <v>0</v>
      </c>
      <c r="J41" s="22"/>
      <c r="K41" s="21">
        <f>IF(J41=0,0,VLOOKUP(J41,'得点テーブル'!$B$14:$I$59,2,0))*0.25</f>
        <v>0</v>
      </c>
      <c r="L41" s="22"/>
      <c r="M41" s="21">
        <f>IF(L41=0,0,VLOOKUP(L41,'得点テーブル'!$B$14:$I$59,2,0))*1.25</f>
        <v>0</v>
      </c>
      <c r="N41" s="74"/>
      <c r="O41" s="21">
        <f>IF(N41=0,0,VLOOKUP(N41,'得点テーブル'!$B$14:$I$59,3,0))</f>
        <v>0</v>
      </c>
      <c r="P41" s="67"/>
      <c r="Q41" s="21">
        <f>IF(P41=0,0,VLOOKUP(P41,'得点テーブル'!$B$14:$I$59,4,0))</f>
        <v>0</v>
      </c>
      <c r="R41" s="219"/>
      <c r="S41" s="21">
        <f>IF(R41=0,0,VLOOKUP(R41,'得点テーブル'!$B$14:$I$59,4,0))*1.25</f>
        <v>0</v>
      </c>
      <c r="T41" s="67"/>
      <c r="U41" s="21">
        <f>IF(T41=0,0,VLOOKUP(T41,'得点テーブル'!$B$14:$I$59,5,0))</f>
        <v>0</v>
      </c>
      <c r="V41" s="67"/>
      <c r="W41" s="21">
        <f>IF(V41=0,0,VLOOKUP(V41,'得点テーブル'!$B$14:$I$59,5,0))</f>
        <v>0</v>
      </c>
      <c r="X41" s="67"/>
      <c r="Y41" s="21">
        <f>IF(X41=0,0,VLOOKUP(X41,'得点テーブル'!$B$14:$I$59,6,0))</f>
        <v>0</v>
      </c>
      <c r="Z41" s="156"/>
      <c r="AA41" s="147">
        <f>IF(Z41=0,0,VLOOKUP(Z41,'得点テーブル'!$B$14:$I$59,6,0))*1.25</f>
        <v>0</v>
      </c>
      <c r="AB41" s="67"/>
      <c r="AC41" s="21">
        <f>IF(AB41=0,0,VLOOKUP(AB41,'得点テーブル'!$B$14:$I$59,7,0))</f>
        <v>0</v>
      </c>
      <c r="AD41" s="67" t="s">
        <v>253</v>
      </c>
      <c r="AE41" s="21">
        <f>IF(AD41=0,0,VLOOKUP(AD41,'得点テーブル'!$B$14:$I$59,7,0))*0.25</f>
        <v>1.25</v>
      </c>
      <c r="AF41" s="146"/>
      <c r="AG41" s="21">
        <f>IF(AF41=0,0,VLOOKUP(AF41,'得点テーブル'!$B$14:$I$59,7,0))*1.25</f>
        <v>0</v>
      </c>
      <c r="AH41" s="180"/>
      <c r="AI41" s="21">
        <f>IF(AH41=0,0,VLOOKUP(AH41,'得点テーブル'!$B$14:$L$59,11,0))</f>
        <v>0</v>
      </c>
      <c r="AJ41" s="67"/>
      <c r="AK41" s="21">
        <f>IF(AJ41=0,0,VLOOKUP(AJ41,'得点テーブル'!$B$14:$K$59,9,0))</f>
        <v>0</v>
      </c>
      <c r="AL41" s="67"/>
      <c r="AM41" s="21">
        <f>IF(AL41=0,0,VLOOKUP(AL41,'得点テーブル'!$B$14:$I$59,5,0))</f>
        <v>0</v>
      </c>
      <c r="AN41" s="67"/>
      <c r="AO41" s="21">
        <f>IF(AN41=0,0,VLOOKUP(AN41,'得点テーブル'!$B$14:$I$59,8,0))</f>
        <v>0</v>
      </c>
      <c r="AP41" s="73"/>
      <c r="AQ41" s="173">
        <f>IF(AP41=0,0,VLOOKUP(AP41,'得点テーブル'!$B$14:$K$59,10,0))</f>
        <v>0</v>
      </c>
      <c r="AR41" s="73"/>
      <c r="AS41" s="173">
        <f>IF(AR41=0,0,VLOOKUP(AR41,'得点テーブル'!$B$14:$K$59,10,0))</f>
        <v>0</v>
      </c>
      <c r="AT41" s="73"/>
      <c r="AU41" s="173">
        <f>IF(AT41=0,0,VLOOKUP(AT41,'得点テーブル'!$B$14:$K$59,10,0))*0.25</f>
        <v>0</v>
      </c>
      <c r="AV41" s="155"/>
      <c r="AW41" s="147">
        <f>IF(AV41=0,0,VLOOKUP(AV41,'得点テーブル'!$B$14:$K$59,10,0))</f>
        <v>0</v>
      </c>
      <c r="AX41" s="73"/>
      <c r="AY41" s="173">
        <f>IF(AX41=0,0,VLOOKUP(AX41,'得点テーブル'!$B$14:$K$59,10,0))</f>
        <v>0</v>
      </c>
      <c r="AZ41" s="73"/>
      <c r="BA41" s="173">
        <f>IF(AZ41=0,0,VLOOKUP(AZ41,'得点テーブル'!$B$14:$K$59,10,0))</f>
        <v>0</v>
      </c>
    </row>
    <row r="42" spans="2:53" ht="13.5">
      <c r="B42" s="129">
        <v>37</v>
      </c>
      <c r="C42" s="23">
        <f t="shared" si="0"/>
      </c>
      <c r="D42" s="148" t="s">
        <v>246</v>
      </c>
      <c r="E42" s="149" t="s">
        <v>247</v>
      </c>
      <c r="F42" s="164" t="s">
        <v>327</v>
      </c>
      <c r="G42" s="20">
        <f t="shared" si="1"/>
        <v>0</v>
      </c>
      <c r="H42" s="73"/>
      <c r="I42" s="21">
        <f>IF(H42=0,0,VLOOKUP(H42,'得点テーブル'!$B$14:$I$59,2,0))</f>
        <v>0</v>
      </c>
      <c r="J42" s="22"/>
      <c r="K42" s="21">
        <f>IF(J42=0,0,VLOOKUP(J42,'得点テーブル'!$B$14:$I$59,2,0))*0.25</f>
        <v>0</v>
      </c>
      <c r="L42" s="22"/>
      <c r="M42" s="21">
        <f>IF(L42=0,0,VLOOKUP(L42,'得点テーブル'!$B$14:$I$59,2,0))*1.25</f>
        <v>0</v>
      </c>
      <c r="N42" s="74"/>
      <c r="O42" s="21">
        <f>IF(N42=0,0,VLOOKUP(N42,'得点テーブル'!$B$14:$I$59,3,0))</f>
        <v>0</v>
      </c>
      <c r="P42" s="67"/>
      <c r="Q42" s="21">
        <f>IF(P42=0,0,VLOOKUP(P42,'得点テーブル'!$B$14:$I$59,4,0))</f>
        <v>0</v>
      </c>
      <c r="R42" s="219"/>
      <c r="S42" s="21">
        <f>IF(R42=0,0,VLOOKUP(R42,'得点テーブル'!$B$14:$I$59,4,0))*1.25</f>
        <v>0</v>
      </c>
      <c r="T42" s="67"/>
      <c r="U42" s="21">
        <f>IF(T42=0,0,VLOOKUP(T42,'得点テーブル'!$B$14:$I$59,5,0))</f>
        <v>0</v>
      </c>
      <c r="V42" s="67"/>
      <c r="W42" s="21">
        <f>IF(V42=0,0,VLOOKUP(V42,'得点テーブル'!$B$14:$I$59,5,0))</f>
        <v>0</v>
      </c>
      <c r="X42" s="67"/>
      <c r="Y42" s="21">
        <f>IF(X42=0,0,VLOOKUP(X42,'得点テーブル'!$B$14:$I$59,6,0))</f>
        <v>0</v>
      </c>
      <c r="Z42" s="156"/>
      <c r="AA42" s="147">
        <f>IF(Z42=0,0,VLOOKUP(Z42,'得点テーブル'!$B$14:$I$59,6,0))*1.25</f>
        <v>0</v>
      </c>
      <c r="AB42" s="67"/>
      <c r="AC42" s="21">
        <f>IF(AB42=0,0,VLOOKUP(AB42,'得点テーブル'!$B$14:$I$59,7,0))</f>
        <v>0</v>
      </c>
      <c r="AD42" s="67"/>
      <c r="AE42" s="21">
        <f>IF(AD42=0,0,VLOOKUP(AD42,'得点テーブル'!$B$14:$I$59,7,0))*0.25</f>
        <v>0</v>
      </c>
      <c r="AF42" s="146"/>
      <c r="AG42" s="21">
        <f>IF(AF42=0,0,VLOOKUP(AF42,'得点テーブル'!$B$14:$I$59,7,0))*1.25</f>
        <v>0</v>
      </c>
      <c r="AH42" s="180"/>
      <c r="AI42" s="21">
        <f>IF(AH42=0,0,VLOOKUP(AH42,'得点テーブル'!$B$14:$L$59,11,0))</f>
        <v>0</v>
      </c>
      <c r="AJ42" s="67"/>
      <c r="AK42" s="21">
        <f>IF(AJ42=0,0,VLOOKUP(AJ42,'得点テーブル'!$B$14:$K$59,9,0))</f>
        <v>0</v>
      </c>
      <c r="AL42" s="67"/>
      <c r="AM42" s="21">
        <f>IF(AL42=0,0,VLOOKUP(AL42,'得点テーブル'!$B$14:$I$59,5,0))</f>
        <v>0</v>
      </c>
      <c r="AN42" s="67"/>
      <c r="AO42" s="21">
        <f>IF(AN42=0,0,VLOOKUP(AN42,'得点テーブル'!$B$14:$I$59,8,0))</f>
        <v>0</v>
      </c>
      <c r="AP42" s="73"/>
      <c r="AQ42" s="173">
        <f>IF(AP42=0,0,VLOOKUP(AP42,'得点テーブル'!$B$14:$K$59,10,0))</f>
        <v>0</v>
      </c>
      <c r="AR42" s="73"/>
      <c r="AS42" s="173">
        <f>IF(AR42=0,0,VLOOKUP(AR42,'得点テーブル'!$B$14:$K$59,10,0))</f>
        <v>0</v>
      </c>
      <c r="AT42" s="73"/>
      <c r="AU42" s="173">
        <f>IF(AT42=0,0,VLOOKUP(AT42,'得点テーブル'!$B$14:$K$59,10,0))*0.25</f>
        <v>0</v>
      </c>
      <c r="AV42" s="155"/>
      <c r="AW42" s="147">
        <f>IF(AV42=0,0,VLOOKUP(AV42,'得点テーブル'!$B$14:$K$59,10,0))</f>
        <v>0</v>
      </c>
      <c r="AX42" s="73"/>
      <c r="AY42" s="173">
        <f>IF(AX42=0,0,VLOOKUP(AX42,'得点テーブル'!$B$14:$K$59,10,0))</f>
        <v>0</v>
      </c>
      <c r="AZ42" s="73"/>
      <c r="BA42" s="173">
        <f>IF(AZ42=0,0,VLOOKUP(AZ42,'得点テーブル'!$B$14:$K$59,10,0))</f>
        <v>0</v>
      </c>
    </row>
    <row r="43" spans="2:53" ht="13.5">
      <c r="B43" s="129">
        <v>38</v>
      </c>
      <c r="C43" s="23">
        <f t="shared" si="0"/>
      </c>
      <c r="D43" s="241"/>
      <c r="E43" s="240"/>
      <c r="F43" s="240" t="s">
        <v>606</v>
      </c>
      <c r="G43" s="20">
        <f t="shared" si="1"/>
        <v>0</v>
      </c>
      <c r="H43" s="73"/>
      <c r="I43" s="21">
        <f>IF(H43=0,0,VLOOKUP(H43,'得点テーブル'!$B$14:$I$59,2,0))</f>
        <v>0</v>
      </c>
      <c r="J43" s="22"/>
      <c r="K43" s="21">
        <f>IF(J43=0,0,VLOOKUP(J43,'得点テーブル'!$B$14:$I$59,2,0))*0.25</f>
        <v>0</v>
      </c>
      <c r="L43" s="22"/>
      <c r="M43" s="21">
        <f>IF(L43=0,0,VLOOKUP(L43,'得点テーブル'!$B$14:$I$59,2,0))*1.25</f>
        <v>0</v>
      </c>
      <c r="N43" s="74"/>
      <c r="O43" s="21">
        <f>IF(N43=0,0,VLOOKUP(N43,'得点テーブル'!$B$14:$I$59,3,0))</f>
        <v>0</v>
      </c>
      <c r="P43" s="67"/>
      <c r="Q43" s="21">
        <f>IF(P43=0,0,VLOOKUP(P43,'得点テーブル'!$B$14:$I$59,4,0))</f>
        <v>0</v>
      </c>
      <c r="R43" s="219"/>
      <c r="S43" s="21">
        <f>IF(R43=0,0,VLOOKUP(R43,'得点テーブル'!$B$14:$I$59,4,0))*1.25</f>
        <v>0</v>
      </c>
      <c r="T43" s="67"/>
      <c r="U43" s="21">
        <f>IF(T43=0,0,VLOOKUP(T43,'得点テーブル'!$B$14:$I$59,5,0))</f>
        <v>0</v>
      </c>
      <c r="V43" s="67"/>
      <c r="W43" s="21">
        <f>IF(V43=0,0,VLOOKUP(V43,'得点テーブル'!$B$14:$I$59,5,0))</f>
        <v>0</v>
      </c>
      <c r="X43" s="67"/>
      <c r="Y43" s="21">
        <f>IF(X43=0,0,VLOOKUP(X43,'得点テーブル'!$B$14:$I$59,6,0))</f>
        <v>0</v>
      </c>
      <c r="Z43" s="156"/>
      <c r="AA43" s="147">
        <f>IF(Z43=0,0,VLOOKUP(Z43,'得点テーブル'!$B$14:$I$59,6,0))*1.25</f>
        <v>0</v>
      </c>
      <c r="AB43" s="67"/>
      <c r="AC43" s="21">
        <f>IF(AB43=0,0,VLOOKUP(AB43,'得点テーブル'!$B$14:$I$59,7,0))</f>
        <v>0</v>
      </c>
      <c r="AD43" s="67"/>
      <c r="AE43" s="21">
        <f>IF(AD43=0,0,VLOOKUP(AD43,'得点テーブル'!$B$14:$I$59,7,0))*0.25</f>
        <v>0</v>
      </c>
      <c r="AF43" s="146"/>
      <c r="AG43" s="21">
        <f>IF(AF43=0,0,VLOOKUP(AF43,'得点テーブル'!$B$14:$I$59,7,0))*1.25</f>
        <v>0</v>
      </c>
      <c r="AH43" s="180"/>
      <c r="AI43" s="21">
        <f>IF(AH43=0,0,VLOOKUP(AH43,'得点テーブル'!$B$14:$L$59,11,0))</f>
        <v>0</v>
      </c>
      <c r="AJ43" s="67"/>
      <c r="AK43" s="21">
        <f>IF(AJ43=0,0,VLOOKUP(AJ43,'得点テーブル'!$B$14:$K$59,9,0))</f>
        <v>0</v>
      </c>
      <c r="AL43" s="67"/>
      <c r="AM43" s="21">
        <f>IF(AL43=0,0,VLOOKUP(AL43,'得点テーブル'!$B$14:$I$59,5,0))</f>
        <v>0</v>
      </c>
      <c r="AN43" s="67"/>
      <c r="AO43" s="21">
        <f>IF(AN43=0,0,VLOOKUP(AN43,'得点テーブル'!$B$14:$I$59,8,0))</f>
        <v>0</v>
      </c>
      <c r="AP43" s="73"/>
      <c r="AQ43" s="173">
        <f>IF(AP43=0,0,VLOOKUP(AP43,'得点テーブル'!$B$14:$K$59,10,0))</f>
        <v>0</v>
      </c>
      <c r="AR43" s="73"/>
      <c r="AS43" s="173">
        <f>IF(AR43=0,0,VLOOKUP(AR43,'得点テーブル'!$B$14:$K$59,10,0))</f>
        <v>0</v>
      </c>
      <c r="AT43" s="73"/>
      <c r="AU43" s="173">
        <f>IF(AT43=0,0,VLOOKUP(AT43,'得点テーブル'!$B$14:$K$59,10,0))*0.25</f>
        <v>0</v>
      </c>
      <c r="AV43" s="155"/>
      <c r="AW43" s="147">
        <f>IF(AV43=0,0,VLOOKUP(AV43,'得点テーブル'!$B$14:$K$59,10,0))</f>
        <v>0</v>
      </c>
      <c r="AX43" s="73"/>
      <c r="AY43" s="173">
        <f>IF(AX43=0,0,VLOOKUP(AX43,'得点テーブル'!$B$14:$K$59,10,0))</f>
        <v>0</v>
      </c>
      <c r="AZ43" s="73"/>
      <c r="BA43" s="173">
        <f>IF(AZ43=0,0,VLOOKUP(AZ43,'得点テーブル'!$B$14:$K$59,10,0))</f>
        <v>0</v>
      </c>
    </row>
    <row r="44" spans="2:53" ht="13.5">
      <c r="B44" s="129">
        <v>39</v>
      </c>
      <c r="C44" s="23">
        <f t="shared" si="0"/>
      </c>
      <c r="D44" s="241"/>
      <c r="E44" s="240"/>
      <c r="F44" s="240" t="s">
        <v>607</v>
      </c>
      <c r="G44" s="20">
        <f t="shared" si="1"/>
        <v>0</v>
      </c>
      <c r="H44" s="73"/>
      <c r="I44" s="21">
        <f>IF(H44=0,0,VLOOKUP(H44,'得点テーブル'!$B$14:$I$59,2,0))</f>
        <v>0</v>
      </c>
      <c r="J44" s="22"/>
      <c r="K44" s="21">
        <f>IF(J44=0,0,VLOOKUP(J44,'得点テーブル'!$B$14:$I$59,2,0))*0.25</f>
        <v>0</v>
      </c>
      <c r="L44" s="22"/>
      <c r="M44" s="21">
        <f>IF(L44=0,0,VLOOKUP(L44,'得点テーブル'!$B$14:$I$59,2,0))*1.25</f>
        <v>0</v>
      </c>
      <c r="N44" s="74"/>
      <c r="O44" s="21">
        <f>IF(N44=0,0,VLOOKUP(N44,'得点テーブル'!$B$14:$I$59,3,0))</f>
        <v>0</v>
      </c>
      <c r="P44" s="67"/>
      <c r="Q44" s="21">
        <f>IF(P44=0,0,VLOOKUP(P44,'得点テーブル'!$B$14:$I$59,4,0))</f>
        <v>0</v>
      </c>
      <c r="R44" s="219"/>
      <c r="S44" s="21">
        <f>IF(R44=0,0,VLOOKUP(R44,'得点テーブル'!$B$14:$I$59,4,0))*1.25</f>
        <v>0</v>
      </c>
      <c r="T44" s="67"/>
      <c r="U44" s="21">
        <f>IF(T44=0,0,VLOOKUP(T44,'得点テーブル'!$B$14:$I$59,5,0))</f>
        <v>0</v>
      </c>
      <c r="V44" s="67"/>
      <c r="W44" s="21">
        <f>IF(V44=0,0,VLOOKUP(V44,'得点テーブル'!$B$14:$I$59,5,0))</f>
        <v>0</v>
      </c>
      <c r="X44" s="67"/>
      <c r="Y44" s="21">
        <f>IF(X44=0,0,VLOOKUP(X44,'得点テーブル'!$B$14:$I$59,6,0))</f>
        <v>0</v>
      </c>
      <c r="Z44" s="156"/>
      <c r="AA44" s="147">
        <f>IF(Z44=0,0,VLOOKUP(Z44,'得点テーブル'!$B$14:$I$59,6,0))*1.25</f>
        <v>0</v>
      </c>
      <c r="AB44" s="67"/>
      <c r="AC44" s="21">
        <f>IF(AB44=0,0,VLOOKUP(AB44,'得点テーブル'!$B$14:$I$59,7,0))</f>
        <v>0</v>
      </c>
      <c r="AD44" s="67"/>
      <c r="AE44" s="21">
        <f>IF(AD44=0,0,VLOOKUP(AD44,'得点テーブル'!$B$14:$I$59,7,0))*0.25</f>
        <v>0</v>
      </c>
      <c r="AF44" s="146"/>
      <c r="AG44" s="21">
        <f>IF(AF44=0,0,VLOOKUP(AF44,'得点テーブル'!$B$14:$I$59,7,0))*1.25</f>
        <v>0</v>
      </c>
      <c r="AH44" s="180"/>
      <c r="AI44" s="21">
        <f>IF(AH44=0,0,VLOOKUP(AH44,'得点テーブル'!$B$14:$L$59,11,0))</f>
        <v>0</v>
      </c>
      <c r="AJ44" s="67"/>
      <c r="AK44" s="21">
        <f>IF(AJ44=0,0,VLOOKUP(AJ44,'得点テーブル'!$B$14:$K$59,9,0))</f>
        <v>0</v>
      </c>
      <c r="AL44" s="67"/>
      <c r="AM44" s="21">
        <f>IF(AL44=0,0,VLOOKUP(AL44,'得点テーブル'!$B$14:$I$59,5,0))</f>
        <v>0</v>
      </c>
      <c r="AN44" s="67"/>
      <c r="AO44" s="21">
        <f>IF(AN44=0,0,VLOOKUP(AN44,'得点テーブル'!$B$14:$I$59,8,0))</f>
        <v>0</v>
      </c>
      <c r="AP44" s="73"/>
      <c r="AQ44" s="173">
        <f>IF(AP44=0,0,VLOOKUP(AP44,'得点テーブル'!$B$14:$K$59,10,0))</f>
        <v>0</v>
      </c>
      <c r="AR44" s="73"/>
      <c r="AS44" s="173">
        <f>IF(AR44=0,0,VLOOKUP(AR44,'得点テーブル'!$B$14:$K$59,10,0))</f>
        <v>0</v>
      </c>
      <c r="AT44" s="73"/>
      <c r="AU44" s="173">
        <f>IF(AT44=0,0,VLOOKUP(AT44,'得点テーブル'!$B$14:$K$59,10,0))*0.25</f>
        <v>0</v>
      </c>
      <c r="AV44" s="155"/>
      <c r="AW44" s="147">
        <f>IF(AV44=0,0,VLOOKUP(AV44,'得点テーブル'!$B$14:$K$59,10,0))</f>
        <v>0</v>
      </c>
      <c r="AX44" s="73"/>
      <c r="AY44" s="173">
        <f>IF(AX44=0,0,VLOOKUP(AX44,'得点テーブル'!$B$14:$K$59,10,0))</f>
        <v>0</v>
      </c>
      <c r="AZ44" s="73"/>
      <c r="BA44" s="173">
        <f>IF(AZ44=0,0,VLOOKUP(AZ44,'得点テーブル'!$B$14:$K$59,10,0))</f>
        <v>0</v>
      </c>
    </row>
    <row r="45" spans="2:53" ht="13.5">
      <c r="B45" s="129">
        <v>40</v>
      </c>
      <c r="C45" s="23">
        <f t="shared" si="0"/>
      </c>
      <c r="D45" s="241"/>
      <c r="E45" s="240"/>
      <c r="F45" s="240" t="s">
        <v>608</v>
      </c>
      <c r="G45" s="20">
        <f t="shared" si="1"/>
        <v>0</v>
      </c>
      <c r="H45" s="73"/>
      <c r="I45" s="21">
        <f>IF(H45=0,0,VLOOKUP(H45,'得点テーブル'!$B$14:$I$59,2,0))</f>
        <v>0</v>
      </c>
      <c r="J45" s="22"/>
      <c r="K45" s="21">
        <f>IF(J45=0,0,VLOOKUP(J45,'得点テーブル'!$B$14:$I$59,2,0))*0.25</f>
        <v>0</v>
      </c>
      <c r="L45" s="22"/>
      <c r="M45" s="21">
        <f>IF(L45=0,0,VLOOKUP(L45,'得点テーブル'!$B$14:$I$59,2,0))*1.25</f>
        <v>0</v>
      </c>
      <c r="N45" s="74"/>
      <c r="O45" s="21">
        <f>IF(N45=0,0,VLOOKUP(N45,'得点テーブル'!$B$14:$I$59,3,0))</f>
        <v>0</v>
      </c>
      <c r="P45" s="67"/>
      <c r="Q45" s="21">
        <f>IF(P45=0,0,VLOOKUP(P45,'得点テーブル'!$B$14:$I$59,4,0))</f>
        <v>0</v>
      </c>
      <c r="R45" s="219"/>
      <c r="S45" s="21">
        <f>IF(R45=0,0,VLOOKUP(R45,'得点テーブル'!$B$14:$I$59,4,0))*1.25</f>
        <v>0</v>
      </c>
      <c r="T45" s="67"/>
      <c r="U45" s="21">
        <f>IF(T45=0,0,VLOOKUP(T45,'得点テーブル'!$B$14:$I$59,5,0))</f>
        <v>0</v>
      </c>
      <c r="V45" s="67"/>
      <c r="W45" s="21">
        <f>IF(V45=0,0,VLOOKUP(V45,'得点テーブル'!$B$14:$I$59,5,0))</f>
        <v>0</v>
      </c>
      <c r="X45" s="67"/>
      <c r="Y45" s="21">
        <f>IF(X45=0,0,VLOOKUP(X45,'得点テーブル'!$B$14:$I$59,6,0))</f>
        <v>0</v>
      </c>
      <c r="Z45" s="156"/>
      <c r="AA45" s="147">
        <f>IF(Z45=0,0,VLOOKUP(Z45,'得点テーブル'!$B$14:$I$59,6,0))*1.25</f>
        <v>0</v>
      </c>
      <c r="AB45" s="67"/>
      <c r="AC45" s="21">
        <f>IF(AB45=0,0,VLOOKUP(AB45,'得点テーブル'!$B$14:$I$59,7,0))</f>
        <v>0</v>
      </c>
      <c r="AD45" s="67"/>
      <c r="AE45" s="21">
        <f>IF(AD45=0,0,VLOOKUP(AD45,'得点テーブル'!$B$14:$I$59,7,0))*0.25</f>
        <v>0</v>
      </c>
      <c r="AF45" s="146"/>
      <c r="AG45" s="21">
        <f>IF(AF45=0,0,VLOOKUP(AF45,'得点テーブル'!$B$14:$I$59,7,0))*1.25</f>
        <v>0</v>
      </c>
      <c r="AH45" s="180"/>
      <c r="AI45" s="21">
        <f>IF(AH45=0,0,VLOOKUP(AH45,'得点テーブル'!$B$14:$L$59,11,0))</f>
        <v>0</v>
      </c>
      <c r="AJ45" s="67"/>
      <c r="AK45" s="21">
        <f>IF(AJ45=0,0,VLOOKUP(AJ45,'得点テーブル'!$B$14:$K$59,9,0))</f>
        <v>0</v>
      </c>
      <c r="AL45" s="67"/>
      <c r="AM45" s="21">
        <f>IF(AL45=0,0,VLOOKUP(AL45,'得点テーブル'!$B$14:$I$59,5,0))</f>
        <v>0</v>
      </c>
      <c r="AN45" s="67"/>
      <c r="AO45" s="21">
        <f>IF(AN45=0,0,VLOOKUP(AN45,'得点テーブル'!$B$14:$I$59,8,0))</f>
        <v>0</v>
      </c>
      <c r="AP45" s="73"/>
      <c r="AQ45" s="173">
        <f>IF(AP45=0,0,VLOOKUP(AP45,'得点テーブル'!$B$14:$K$59,10,0))</f>
        <v>0</v>
      </c>
      <c r="AR45" s="73"/>
      <c r="AS45" s="173">
        <f>IF(AR45=0,0,VLOOKUP(AR45,'得点テーブル'!$B$14:$K$59,10,0))</f>
        <v>0</v>
      </c>
      <c r="AT45" s="73"/>
      <c r="AU45" s="173">
        <f>IF(AT45=0,0,VLOOKUP(AT45,'得点テーブル'!$B$14:$K$59,10,0))*0.25</f>
        <v>0</v>
      </c>
      <c r="AV45" s="155"/>
      <c r="AW45" s="147">
        <f>IF(AV45=0,0,VLOOKUP(AV45,'得点テーブル'!$B$14:$K$59,10,0))</f>
        <v>0</v>
      </c>
      <c r="AX45" s="73"/>
      <c r="AY45" s="173">
        <f>IF(AX45=0,0,VLOOKUP(AX45,'得点テーブル'!$B$14:$K$59,10,0))</f>
        <v>0</v>
      </c>
      <c r="AZ45" s="73"/>
      <c r="BA45" s="173">
        <f>IF(AZ45=0,0,VLOOKUP(AZ45,'得点テーブル'!$B$14:$K$59,10,0))</f>
        <v>0</v>
      </c>
    </row>
    <row r="46" spans="2:53" ht="13.5">
      <c r="B46" s="129">
        <v>41</v>
      </c>
      <c r="C46" s="23">
        <f t="shared" si="0"/>
      </c>
      <c r="D46" s="241"/>
      <c r="E46" s="240"/>
      <c r="F46" s="240" t="s">
        <v>609</v>
      </c>
      <c r="G46" s="20">
        <f t="shared" si="1"/>
        <v>0</v>
      </c>
      <c r="H46" s="73"/>
      <c r="I46" s="21">
        <f>IF(H46=0,0,VLOOKUP(H46,'得点テーブル'!$B$14:$I$59,2,0))</f>
        <v>0</v>
      </c>
      <c r="J46" s="22"/>
      <c r="K46" s="21">
        <f>IF(J46=0,0,VLOOKUP(J46,'得点テーブル'!$B$14:$I$59,2,0))*0.25</f>
        <v>0</v>
      </c>
      <c r="L46" s="22"/>
      <c r="M46" s="21">
        <f>IF(L46=0,0,VLOOKUP(L46,'得点テーブル'!$B$14:$I$59,2,0))*1.25</f>
        <v>0</v>
      </c>
      <c r="N46" s="74"/>
      <c r="O46" s="21">
        <f>IF(N46=0,0,VLOOKUP(N46,'得点テーブル'!$B$14:$I$59,3,0))</f>
        <v>0</v>
      </c>
      <c r="P46" s="67"/>
      <c r="Q46" s="21">
        <f>IF(P46=0,0,VLOOKUP(P46,'得点テーブル'!$B$14:$I$59,4,0))</f>
        <v>0</v>
      </c>
      <c r="R46" s="219"/>
      <c r="S46" s="21">
        <f>IF(R46=0,0,VLOOKUP(R46,'得点テーブル'!$B$14:$I$59,4,0))*1.25</f>
        <v>0</v>
      </c>
      <c r="T46" s="67"/>
      <c r="U46" s="21">
        <f>IF(T46=0,0,VLOOKUP(T46,'得点テーブル'!$B$14:$I$59,5,0))</f>
        <v>0</v>
      </c>
      <c r="V46" s="67"/>
      <c r="W46" s="21">
        <f>IF(V46=0,0,VLOOKUP(V46,'得点テーブル'!$B$14:$I$59,5,0))</f>
        <v>0</v>
      </c>
      <c r="X46" s="67"/>
      <c r="Y46" s="21">
        <f>IF(X46=0,0,VLOOKUP(X46,'得点テーブル'!$B$14:$I$59,6,0))</f>
        <v>0</v>
      </c>
      <c r="Z46" s="156"/>
      <c r="AA46" s="147">
        <f>IF(Z46=0,0,VLOOKUP(Z46,'得点テーブル'!$B$14:$I$59,6,0))*1.25</f>
        <v>0</v>
      </c>
      <c r="AB46" s="67"/>
      <c r="AC46" s="21">
        <f>IF(AB46=0,0,VLOOKUP(AB46,'得点テーブル'!$B$14:$I$59,7,0))</f>
        <v>0</v>
      </c>
      <c r="AD46" s="67"/>
      <c r="AE46" s="21">
        <f>IF(AD46=0,0,VLOOKUP(AD46,'得点テーブル'!$B$14:$I$59,7,0))*0.25</f>
        <v>0</v>
      </c>
      <c r="AF46" s="146"/>
      <c r="AG46" s="21">
        <f>IF(AF46=0,0,VLOOKUP(AF46,'得点テーブル'!$B$14:$I$59,7,0))*1.25</f>
        <v>0</v>
      </c>
      <c r="AH46" s="180"/>
      <c r="AI46" s="21">
        <f>IF(AH46=0,0,VLOOKUP(AH46,'得点テーブル'!$B$14:$L$59,11,0))</f>
        <v>0</v>
      </c>
      <c r="AJ46" s="67"/>
      <c r="AK46" s="21">
        <f>IF(AJ46=0,0,VLOOKUP(AJ46,'得点テーブル'!$B$14:$K$59,9,0))</f>
        <v>0</v>
      </c>
      <c r="AL46" s="67"/>
      <c r="AM46" s="21">
        <f>IF(AL46=0,0,VLOOKUP(AL46,'得点テーブル'!$B$14:$I$59,5,0))</f>
        <v>0</v>
      </c>
      <c r="AN46" s="67"/>
      <c r="AO46" s="21">
        <f>IF(AN46=0,0,VLOOKUP(AN46,'得点テーブル'!$B$14:$I$59,8,0))</f>
        <v>0</v>
      </c>
      <c r="AP46" s="73"/>
      <c r="AQ46" s="173">
        <f>IF(AP46=0,0,VLOOKUP(AP46,'得点テーブル'!$B$14:$K$59,10,0))</f>
        <v>0</v>
      </c>
      <c r="AR46" s="73"/>
      <c r="AS46" s="173">
        <f>IF(AR46=0,0,VLOOKUP(AR46,'得点テーブル'!$B$14:$K$59,10,0))</f>
        <v>0</v>
      </c>
      <c r="AT46" s="73"/>
      <c r="AU46" s="173">
        <f>IF(AT46=0,0,VLOOKUP(AT46,'得点テーブル'!$B$14:$K$59,10,0))*0.25</f>
        <v>0</v>
      </c>
      <c r="AV46" s="155"/>
      <c r="AW46" s="147">
        <f>IF(AV46=0,0,VLOOKUP(AV46,'得点テーブル'!$B$14:$K$59,10,0))</f>
        <v>0</v>
      </c>
      <c r="AX46" s="73"/>
      <c r="AY46" s="173">
        <f>IF(AX46=0,0,VLOOKUP(AX46,'得点テーブル'!$B$14:$K$59,10,0))</f>
        <v>0</v>
      </c>
      <c r="AZ46" s="73"/>
      <c r="BA46" s="173">
        <f>IF(AZ46=0,0,VLOOKUP(AZ46,'得点テーブル'!$B$14:$K$59,10,0))</f>
        <v>0</v>
      </c>
    </row>
  </sheetData>
  <mergeCells count="39">
    <mergeCell ref="AX4:AY4"/>
    <mergeCell ref="AZ4:BA4"/>
    <mergeCell ref="C2:L2"/>
    <mergeCell ref="AB3:AC3"/>
    <mergeCell ref="AD3:AE3"/>
    <mergeCell ref="AF3:AG3"/>
    <mergeCell ref="X3:Y3"/>
    <mergeCell ref="AT4:AU4"/>
    <mergeCell ref="AT3:AU3"/>
    <mergeCell ref="J4:K4"/>
    <mergeCell ref="T2:U2"/>
    <mergeCell ref="J3:K3"/>
    <mergeCell ref="L3:M3"/>
    <mergeCell ref="B4:B5"/>
    <mergeCell ref="C4:C5"/>
    <mergeCell ref="D4:D5"/>
    <mergeCell ref="E4:E5"/>
    <mergeCell ref="F4:F5"/>
    <mergeCell ref="H4:I4"/>
    <mergeCell ref="R3:S3"/>
    <mergeCell ref="L4:M4"/>
    <mergeCell ref="N4:O4"/>
    <mergeCell ref="P4:Q4"/>
    <mergeCell ref="T4:U4"/>
    <mergeCell ref="AL4:AM4"/>
    <mergeCell ref="AN4:AO4"/>
    <mergeCell ref="AV4:AW4"/>
    <mergeCell ref="AP4:AQ4"/>
    <mergeCell ref="AR4:AS4"/>
    <mergeCell ref="Z3:AA3"/>
    <mergeCell ref="Z4:AA4"/>
    <mergeCell ref="AH4:AI4"/>
    <mergeCell ref="X4:Y4"/>
    <mergeCell ref="AB4:AC4"/>
    <mergeCell ref="R4:S4"/>
    <mergeCell ref="AJ4:AK4"/>
    <mergeCell ref="AD4:AE4"/>
    <mergeCell ref="AF4:AG4"/>
    <mergeCell ref="V4:W4"/>
  </mergeCells>
  <dataValidations count="1">
    <dataValidation allowBlank="1" showInputMessage="1" showErrorMessage="1" imeMode="hiragana" sqref="D7:D11"/>
  </dataValidations>
  <printOptions/>
  <pageMargins left="0.71" right="0.43000000000000005" top="0.47" bottom="0.55" header="0.39000000000000007" footer="0.51"/>
  <pageSetup horizontalDpi="300" verticalDpi="300" orientation="landscape" paperSize="9" scale="53" r:id="rId1"/>
  <colBreaks count="2" manualBreakCount="2">
    <brk id="53" max="65535" man="1"/>
    <brk id="61" max="65535" man="1"/>
  </colBreaks>
</worksheet>
</file>

<file path=xl/worksheets/sheet3.xml><?xml version="1.0" encoding="utf-8"?>
<worksheet xmlns="http://schemas.openxmlformats.org/spreadsheetml/2006/main" xmlns:r="http://schemas.openxmlformats.org/officeDocument/2006/relationships">
  <dimension ref="B1:BC144"/>
  <sheetViews>
    <sheetView view="pageBreakPreview" zoomScale="60" zoomScaleNormal="125" workbookViewId="0" topLeftCell="A1">
      <pane ySplit="5" topLeftCell="BM6" activePane="bottomLeft" state="frozen"/>
      <selection pane="topLeft" activeCell="A1" sqref="A1"/>
      <selection pane="bottomLeft" activeCell="E25" sqref="E25"/>
    </sheetView>
  </sheetViews>
  <sheetFormatPr defaultColWidth="9.8515625" defaultRowHeight="12"/>
  <cols>
    <col min="1" max="1" width="3.7109375" style="1" customWidth="1"/>
    <col min="2" max="2" width="3.8515625" style="1" customWidth="1"/>
    <col min="3" max="3" width="4.28125" style="2" customWidth="1"/>
    <col min="4" max="4" width="11.421875" style="3" customWidth="1"/>
    <col min="5" max="5" width="11.7109375" style="87" customWidth="1"/>
    <col min="6" max="6" width="5.140625" style="3" customWidth="1"/>
    <col min="7" max="7" width="5.140625" style="2" customWidth="1"/>
    <col min="8" max="8" width="4.8515625" style="4" customWidth="1"/>
    <col min="9" max="9" width="4.8515625" style="2" customWidth="1"/>
    <col min="10" max="10" width="4.8515625" style="4" customWidth="1"/>
    <col min="11" max="17" width="4.8515625" style="2" customWidth="1"/>
    <col min="18" max="18" width="4.8515625" style="4" customWidth="1"/>
    <col min="19" max="19" width="4.8515625" style="5" customWidth="1"/>
    <col min="20" max="37" width="4.8515625" style="4" customWidth="1"/>
    <col min="38" max="45" width="4.8515625" style="2" customWidth="1"/>
    <col min="46" max="57" width="7.8515625" style="1" customWidth="1"/>
    <col min="58" max="16384" width="9.8515625" style="1" customWidth="1"/>
  </cols>
  <sheetData>
    <row r="1" ht="17.25">
      <c r="C1" s="68" t="s">
        <v>258</v>
      </c>
    </row>
    <row r="2" spans="3:55" s="6" customFormat="1" ht="21.75" customHeight="1">
      <c r="C2" s="285" t="s">
        <v>139</v>
      </c>
      <c r="D2" s="286"/>
      <c r="E2" s="286"/>
      <c r="F2" s="286"/>
      <c r="G2" s="286"/>
      <c r="H2" s="286"/>
      <c r="I2" s="286"/>
      <c r="J2" s="286"/>
      <c r="K2" s="286"/>
      <c r="L2" s="17"/>
      <c r="M2" s="17"/>
      <c r="N2" s="18"/>
      <c r="O2" s="18"/>
      <c r="P2" s="18"/>
      <c r="Q2" s="18"/>
      <c r="R2" s="18"/>
      <c r="S2" s="17"/>
      <c r="T2" s="293"/>
      <c r="U2" s="293"/>
      <c r="V2" s="15"/>
      <c r="W2" s="15"/>
      <c r="X2" s="15"/>
      <c r="Y2" s="15"/>
      <c r="Z2" s="15"/>
      <c r="AA2" s="15"/>
      <c r="AB2" s="15"/>
      <c r="AC2" s="15"/>
      <c r="AD2" s="15"/>
      <c r="AE2" s="15"/>
      <c r="AF2" s="15"/>
      <c r="BC2" s="12" t="s">
        <v>572</v>
      </c>
    </row>
    <row r="3" spans="2:55" s="6" customFormat="1" ht="12.75" customHeight="1">
      <c r="B3" s="31"/>
      <c r="C3" s="32"/>
      <c r="D3" s="92"/>
      <c r="E3" s="88"/>
      <c r="F3" s="35"/>
      <c r="G3" s="36"/>
      <c r="H3" s="37" t="s">
        <v>214</v>
      </c>
      <c r="I3" s="36"/>
      <c r="J3" s="279" t="s">
        <v>194</v>
      </c>
      <c r="K3" s="280"/>
      <c r="L3" s="281" t="s">
        <v>195</v>
      </c>
      <c r="M3" s="282"/>
      <c r="N3" s="38" t="s">
        <v>214</v>
      </c>
      <c r="O3" s="39"/>
      <c r="P3" s="225" t="s">
        <v>153</v>
      </c>
      <c r="Q3" s="226"/>
      <c r="R3" s="40" t="s">
        <v>215</v>
      </c>
      <c r="S3" s="41"/>
      <c r="T3" s="139" t="s">
        <v>503</v>
      </c>
      <c r="U3" s="36"/>
      <c r="V3" s="40" t="s">
        <v>216</v>
      </c>
      <c r="W3" s="41"/>
      <c r="X3" s="287" t="s">
        <v>217</v>
      </c>
      <c r="Y3" s="288"/>
      <c r="Z3" s="287" t="s">
        <v>218</v>
      </c>
      <c r="AA3" s="288"/>
      <c r="AB3" s="287" t="s">
        <v>218</v>
      </c>
      <c r="AC3" s="288"/>
      <c r="AD3" s="134" t="s">
        <v>495</v>
      </c>
      <c r="AE3" s="135"/>
      <c r="AF3" s="40" t="s">
        <v>334</v>
      </c>
      <c r="AG3" s="36"/>
      <c r="AH3" s="37" t="s">
        <v>335</v>
      </c>
      <c r="AI3" s="36"/>
      <c r="AJ3" s="176" t="s">
        <v>474</v>
      </c>
      <c r="AK3" s="36"/>
      <c r="AL3" s="176" t="s">
        <v>241</v>
      </c>
      <c r="AM3" s="36"/>
      <c r="AN3" s="176" t="s">
        <v>642</v>
      </c>
      <c r="AO3" s="36"/>
      <c r="AP3" s="279" t="s">
        <v>195</v>
      </c>
      <c r="AQ3" s="280"/>
      <c r="AR3" s="176" t="s">
        <v>334</v>
      </c>
      <c r="AS3" s="36"/>
      <c r="AX3"/>
      <c r="AY3"/>
      <c r="AZ3"/>
      <c r="BA3"/>
      <c r="BB3"/>
      <c r="BC3"/>
    </row>
    <row r="4" spans="2:55" s="7" customFormat="1" ht="13.5">
      <c r="B4" s="302" t="s">
        <v>418</v>
      </c>
      <c r="C4" s="273" t="s">
        <v>419</v>
      </c>
      <c r="D4" s="275" t="s">
        <v>420</v>
      </c>
      <c r="E4" s="161" t="s">
        <v>564</v>
      </c>
      <c r="F4" s="163" t="s">
        <v>84</v>
      </c>
      <c r="G4" s="30" t="s">
        <v>421</v>
      </c>
      <c r="H4" s="289" t="s">
        <v>174</v>
      </c>
      <c r="I4" s="290"/>
      <c r="J4" s="289" t="s">
        <v>175</v>
      </c>
      <c r="K4" s="290"/>
      <c r="L4" s="289" t="s">
        <v>466</v>
      </c>
      <c r="M4" s="290"/>
      <c r="N4" s="255" t="s">
        <v>477</v>
      </c>
      <c r="O4" s="256"/>
      <c r="P4" s="227" t="s">
        <v>154</v>
      </c>
      <c r="Q4" s="195"/>
      <c r="R4" s="253" t="s">
        <v>504</v>
      </c>
      <c r="S4" s="254"/>
      <c r="T4" s="253" t="s">
        <v>496</v>
      </c>
      <c r="U4" s="254"/>
      <c r="V4" s="253" t="s">
        <v>640</v>
      </c>
      <c r="W4" s="254"/>
      <c r="X4" s="296" t="s">
        <v>261</v>
      </c>
      <c r="Y4" s="297"/>
      <c r="Z4" s="296" t="s">
        <v>262</v>
      </c>
      <c r="AA4" s="297"/>
      <c r="AB4" s="296" t="s">
        <v>115</v>
      </c>
      <c r="AC4" s="297"/>
      <c r="AD4" s="298" t="s">
        <v>298</v>
      </c>
      <c r="AE4" s="299"/>
      <c r="AF4" s="253" t="s">
        <v>641</v>
      </c>
      <c r="AG4" s="254"/>
      <c r="AH4" s="296" t="s">
        <v>416</v>
      </c>
      <c r="AI4" s="297"/>
      <c r="AJ4" s="294" t="s">
        <v>470</v>
      </c>
      <c r="AK4" s="295"/>
      <c r="AL4" s="294" t="s">
        <v>240</v>
      </c>
      <c r="AM4" s="295"/>
      <c r="AN4" s="294" t="s">
        <v>473</v>
      </c>
      <c r="AO4" s="295"/>
      <c r="AP4" s="294" t="s">
        <v>242</v>
      </c>
      <c r="AQ4" s="295"/>
      <c r="AR4" s="294" t="s">
        <v>309</v>
      </c>
      <c r="AS4" s="295"/>
      <c r="AX4"/>
      <c r="AY4"/>
      <c r="AZ4"/>
      <c r="BA4"/>
      <c r="BB4"/>
      <c r="BC4"/>
    </row>
    <row r="5" spans="2:55" s="7" customFormat="1" ht="13.5">
      <c r="B5" s="303"/>
      <c r="C5" s="274"/>
      <c r="D5" s="272"/>
      <c r="E5" s="162"/>
      <c r="F5" s="130"/>
      <c r="G5" s="8" t="s">
        <v>422</v>
      </c>
      <c r="H5" s="19" t="s">
        <v>423</v>
      </c>
      <c r="I5" s="9" t="s">
        <v>405</v>
      </c>
      <c r="J5" s="19" t="s">
        <v>423</v>
      </c>
      <c r="K5" s="10" t="s">
        <v>421</v>
      </c>
      <c r="L5" s="19" t="s">
        <v>423</v>
      </c>
      <c r="M5" s="10" t="s">
        <v>421</v>
      </c>
      <c r="N5" s="19" t="s">
        <v>423</v>
      </c>
      <c r="O5" s="11" t="s">
        <v>421</v>
      </c>
      <c r="P5" s="105" t="s">
        <v>423</v>
      </c>
      <c r="Q5" s="106" t="s">
        <v>421</v>
      </c>
      <c r="R5" s="19" t="s">
        <v>423</v>
      </c>
      <c r="S5" s="8" t="s">
        <v>421</v>
      </c>
      <c r="T5" s="19" t="s">
        <v>423</v>
      </c>
      <c r="U5" s="8" t="s">
        <v>421</v>
      </c>
      <c r="V5" s="19" t="s">
        <v>423</v>
      </c>
      <c r="W5" s="8" t="s">
        <v>421</v>
      </c>
      <c r="X5" s="19" t="s">
        <v>423</v>
      </c>
      <c r="Y5" s="8" t="s">
        <v>421</v>
      </c>
      <c r="Z5" s="19" t="s">
        <v>423</v>
      </c>
      <c r="AA5" s="8" t="s">
        <v>421</v>
      </c>
      <c r="AB5" s="19" t="s">
        <v>423</v>
      </c>
      <c r="AC5" s="8" t="s">
        <v>421</v>
      </c>
      <c r="AD5" s="136" t="s">
        <v>423</v>
      </c>
      <c r="AE5" s="137" t="s">
        <v>421</v>
      </c>
      <c r="AF5" s="19" t="s">
        <v>423</v>
      </c>
      <c r="AG5" s="8" t="s">
        <v>421</v>
      </c>
      <c r="AH5" s="19" t="s">
        <v>423</v>
      </c>
      <c r="AI5" s="8" t="s">
        <v>213</v>
      </c>
      <c r="AJ5" s="60" t="s">
        <v>212</v>
      </c>
      <c r="AK5" s="172" t="s">
        <v>213</v>
      </c>
      <c r="AL5" s="60" t="s">
        <v>212</v>
      </c>
      <c r="AM5" s="172" t="s">
        <v>213</v>
      </c>
      <c r="AN5" s="60" t="s">
        <v>212</v>
      </c>
      <c r="AO5" s="172" t="s">
        <v>213</v>
      </c>
      <c r="AP5" s="60" t="s">
        <v>212</v>
      </c>
      <c r="AQ5" s="172" t="s">
        <v>213</v>
      </c>
      <c r="AR5" s="60" t="s">
        <v>212</v>
      </c>
      <c r="AS5" s="172" t="s">
        <v>213</v>
      </c>
      <c r="AX5"/>
      <c r="AY5"/>
      <c r="AZ5"/>
      <c r="BA5"/>
      <c r="BB5"/>
      <c r="BC5"/>
    </row>
    <row r="6" spans="2:55" ht="13.5">
      <c r="B6" s="129">
        <v>1</v>
      </c>
      <c r="C6" s="23">
        <f aca="true" t="shared" si="0" ref="C6:C37">IF(G6=0,"",RANK(G6,$G$6:$G$174))</f>
        <v>1</v>
      </c>
      <c r="D6" s="89" t="s">
        <v>124</v>
      </c>
      <c r="E6" s="95" t="s">
        <v>658</v>
      </c>
      <c r="F6" s="132" t="s">
        <v>85</v>
      </c>
      <c r="G6" s="20">
        <f aca="true" t="shared" si="1" ref="G6:G37">SUM(I6+K6+M6+O6+Q6+U6+S6+W6+Y6+AA6+AC6+AE6+AG6+AI6+AK6+AO6+AQ6+AS6)</f>
        <v>1363.75</v>
      </c>
      <c r="H6" s="73"/>
      <c r="I6" s="21">
        <f>IF(H6=0,0,VLOOKUP(H6,'得点テーブル'!$B$14:$I$59,2,0))</f>
        <v>0</v>
      </c>
      <c r="J6" s="22"/>
      <c r="K6" s="21">
        <f>IF(J6=0,0,VLOOKUP(J6,'得点テーブル'!$B$14:$I$59,2,0))*0.25</f>
        <v>0</v>
      </c>
      <c r="L6" s="67"/>
      <c r="M6" s="21">
        <f>IF(L6=0,0,VLOOKUP(L6,'得点テーブル'!$B$14:$I$59,2,0))*1.25</f>
        <v>0</v>
      </c>
      <c r="N6" s="74"/>
      <c r="O6" s="21">
        <f>IF(N6=0,0,VLOOKUP(N6,'得点テーブル'!$B$14:$I$59,3,0))</f>
        <v>0</v>
      </c>
      <c r="P6" s="107">
        <v>1</v>
      </c>
      <c r="Q6" s="21">
        <f>IF(P6=0,0,VLOOKUP(P6,'得点テーブル'!$B$14:$I$59,3,0))*1.25</f>
        <v>250</v>
      </c>
      <c r="R6" s="67">
        <v>1</v>
      </c>
      <c r="S6" s="21">
        <f>IF(R6=0,0,VLOOKUP(R6,'得点テーブル'!$B$14:$I$59,4,0))</f>
        <v>160</v>
      </c>
      <c r="T6" s="67"/>
      <c r="U6" s="21">
        <f>IF(T6=0,0,VLOOKUP(T6,'得点テーブル'!$B$14:$I$59,5,0))</f>
        <v>0</v>
      </c>
      <c r="V6" s="67">
        <v>1</v>
      </c>
      <c r="W6" s="21">
        <f>IF(V6=0,0,VLOOKUP(V6,'得点テーブル'!$B$14:$I$59,5,0))</f>
        <v>160</v>
      </c>
      <c r="X6" s="67"/>
      <c r="Y6" s="21">
        <f>IF(X6=0,0,VLOOKUP(X6,'得点テーブル'!$B$14:$I$59,6,0))</f>
        <v>0</v>
      </c>
      <c r="Z6" s="67"/>
      <c r="AA6" s="21">
        <f>IF(Z6=0,0,VLOOKUP(Z6,'得点テーブル'!$B$14:$I$59,7,0))</f>
        <v>0</v>
      </c>
      <c r="AB6" s="22">
        <v>1</v>
      </c>
      <c r="AC6" s="21">
        <f>IF(AB6=0,0,VLOOKUP(AB6,'得点テーブル'!$B$14:$I$59,7,0))*1.25</f>
        <v>250</v>
      </c>
      <c r="AD6" s="107">
        <v>4</v>
      </c>
      <c r="AE6" s="21">
        <f>IF(AD6=0,0,VLOOKUP(AD6,'得点テーブル'!$B$14:$L$59,11,0))</f>
        <v>150</v>
      </c>
      <c r="AF6" s="67"/>
      <c r="AG6" s="21">
        <f>IF(AF6=0,0,VLOOKUP(AF6,'得点テーブル'!$B$14:$I$59,5,0))</f>
        <v>0</v>
      </c>
      <c r="AH6" s="67">
        <v>2</v>
      </c>
      <c r="AI6" s="21">
        <f>IF(AH6=0,0,VLOOKUP(AH6,'得点テーブル'!$B$14:$K$59,9,0))</f>
        <v>150</v>
      </c>
      <c r="AJ6" s="73">
        <v>4</v>
      </c>
      <c r="AK6" s="173">
        <f>IF(AJ6=0,0,VLOOKUP(AJ6,'得点テーブル'!$B$14:$K$59,10,0))</f>
        <v>150</v>
      </c>
      <c r="AL6" s="73" t="s">
        <v>253</v>
      </c>
      <c r="AM6" s="173">
        <f>IF(AL6=0,0,VLOOKUP(AL6,'得点テーブル'!$B$14:$K$59,10,0))</f>
        <v>10</v>
      </c>
      <c r="AN6" s="73"/>
      <c r="AO6" s="173">
        <f>IF(AN6=0,0,VLOOKUP(AN6,'得点テーブル'!$B$14:$K$59,10,0))</f>
        <v>0</v>
      </c>
      <c r="AP6" s="73">
        <v>8</v>
      </c>
      <c r="AQ6" s="173">
        <f>IF(AP6=0,0,VLOOKUP(AP6,'得点テーブル'!$B$14:$K$59,10,0))*1.25</f>
        <v>93.75</v>
      </c>
      <c r="AR6" s="73"/>
      <c r="AS6" s="173">
        <f>IF(AR6=0,0,VLOOKUP(AR6,'得点テーブル'!$B$14:$K$59,10,0))</f>
        <v>0</v>
      </c>
      <c r="AX6"/>
      <c r="AY6"/>
      <c r="AZ6"/>
      <c r="BA6"/>
      <c r="BB6"/>
      <c r="BC6"/>
    </row>
    <row r="7" spans="2:55" ht="13.5">
      <c r="B7" s="129">
        <v>2</v>
      </c>
      <c r="C7" s="23">
        <f t="shared" si="0"/>
        <v>2</v>
      </c>
      <c r="D7" s="148" t="s">
        <v>548</v>
      </c>
      <c r="E7" s="95" t="s">
        <v>516</v>
      </c>
      <c r="F7" s="133" t="s">
        <v>85</v>
      </c>
      <c r="G7" s="20">
        <f t="shared" si="1"/>
        <v>938.75</v>
      </c>
      <c r="H7" s="73"/>
      <c r="I7" s="21">
        <f>IF(H7=0,0,VLOOKUP(H7,'得点テーブル'!$B$14:$I$59,2,0))</f>
        <v>0</v>
      </c>
      <c r="J7" s="22"/>
      <c r="K7" s="21">
        <f>IF(J7=0,0,VLOOKUP(J7,'得点テーブル'!$B$14:$I$59,2,0))*0.25</f>
        <v>0</v>
      </c>
      <c r="L7" s="67"/>
      <c r="M7" s="21">
        <f>IF(L7=0,0,VLOOKUP(L7,'得点テーブル'!$B$14:$I$59,2,0))*1.25</f>
        <v>0</v>
      </c>
      <c r="N7" s="74"/>
      <c r="O7" s="21">
        <f>IF(N7=0,0,VLOOKUP(N7,'得点テーブル'!$B$14:$I$59,3,0))</f>
        <v>0</v>
      </c>
      <c r="P7" s="107">
        <v>2</v>
      </c>
      <c r="Q7" s="21">
        <f>IF(P7=0,0,VLOOKUP(P7,'得点テーブル'!$B$14:$I$59,3,0))*1.25</f>
        <v>187.5</v>
      </c>
      <c r="R7" s="67"/>
      <c r="S7" s="21">
        <f>IF(R7=0,0,VLOOKUP(R7,'得点テーブル'!$B$14:$I$59,4,0))</f>
        <v>0</v>
      </c>
      <c r="T7" s="67"/>
      <c r="U7" s="21">
        <f>IF(T7=0,0,VLOOKUP(T7,'得点テーブル'!$B$14:$I$59,5,0))</f>
        <v>0</v>
      </c>
      <c r="V7" s="67"/>
      <c r="W7" s="21">
        <f>IF(V7=0,0,VLOOKUP(V7,'得点テーブル'!$B$14:$I$59,5,0))</f>
        <v>0</v>
      </c>
      <c r="X7" s="67"/>
      <c r="Y7" s="21">
        <f>IF(X7=0,0,VLOOKUP(X7,'得点テーブル'!$B$14:$I$59,6,0))</f>
        <v>0</v>
      </c>
      <c r="Z7" s="67"/>
      <c r="AA7" s="21">
        <f>IF(Z7=0,0,VLOOKUP(Z7,'得点テーブル'!$B$14:$I$59,7,0))</f>
        <v>0</v>
      </c>
      <c r="AB7" s="67">
        <v>2</v>
      </c>
      <c r="AC7" s="21">
        <f>IF(AB7=0,0,VLOOKUP(AB7,'得点テーブル'!$B$14:$I$59,7,0))*1.25</f>
        <v>187.5</v>
      </c>
      <c r="AD7" s="107">
        <v>16</v>
      </c>
      <c r="AE7" s="21">
        <f>IF(AD7=0,0,VLOOKUP(AD7,'得点テーブル'!$B$14:$L$59,11,0))</f>
        <v>45</v>
      </c>
      <c r="AF7" s="67"/>
      <c r="AG7" s="21">
        <f>IF(AF7=0,0,VLOOKUP(AF7,'得点テーブル'!$B$14:$I$59,5,0))</f>
        <v>0</v>
      </c>
      <c r="AH7" s="67">
        <v>1</v>
      </c>
      <c r="AI7" s="21">
        <f>IF(AH7=0,0,VLOOKUP(AH7,'得点テーブル'!$B$14:$K$59,9,0))</f>
        <v>200</v>
      </c>
      <c r="AJ7" s="73">
        <v>2</v>
      </c>
      <c r="AK7" s="173">
        <f>IF(AJ7=0,0,VLOOKUP(AJ7,'得点テーブル'!$B$14:$K$59,10,0))</f>
        <v>225</v>
      </c>
      <c r="AL7" s="73" t="s">
        <v>440</v>
      </c>
      <c r="AM7" s="173">
        <f>IF(AL7=0,0,VLOOKUP(AL7,'得点テーブル'!$B$14:$K$59,10,0))</f>
        <v>10</v>
      </c>
      <c r="AN7" s="73"/>
      <c r="AO7" s="173">
        <f>IF(AN7=0,0,VLOOKUP(AN7,'得点テーブル'!$B$14:$K$59,10,0))</f>
        <v>0</v>
      </c>
      <c r="AP7" s="73">
        <v>8</v>
      </c>
      <c r="AQ7" s="173">
        <f>IF(AP7=0,0,VLOOKUP(AP7,'得点テーブル'!$B$14:$K$59,10,0))*1.25</f>
        <v>93.75</v>
      </c>
      <c r="AR7" s="73"/>
      <c r="AS7" s="173">
        <f>IF(AR7=0,0,VLOOKUP(AR7,'得点テーブル'!$B$14:$K$59,10,0))</f>
        <v>0</v>
      </c>
      <c r="AX7"/>
      <c r="AY7"/>
      <c r="AZ7"/>
      <c r="BA7"/>
      <c r="BB7"/>
      <c r="BC7"/>
    </row>
    <row r="8" spans="2:55" ht="13.5">
      <c r="B8" s="129">
        <v>3</v>
      </c>
      <c r="C8" s="23">
        <f t="shared" si="0"/>
        <v>3</v>
      </c>
      <c r="D8" s="148" t="s">
        <v>164</v>
      </c>
      <c r="E8" s="196" t="s">
        <v>166</v>
      </c>
      <c r="F8" s="132" t="s">
        <v>118</v>
      </c>
      <c r="G8" s="20">
        <f t="shared" si="1"/>
        <v>927</v>
      </c>
      <c r="H8" s="73">
        <v>1</v>
      </c>
      <c r="I8" s="21">
        <f>IF(H8=0,0,VLOOKUP(H8,'得点テーブル'!$B$14:$I$59,2,0))</f>
        <v>180</v>
      </c>
      <c r="J8" s="22"/>
      <c r="K8" s="21">
        <f>IF(J8=0,0,VLOOKUP(J8,'得点テーブル'!$B$14:$I$59,2,0))*0.25</f>
        <v>0</v>
      </c>
      <c r="L8" s="67"/>
      <c r="M8" s="21">
        <f>IF(L8=0,0,VLOOKUP(L8,'得点テーブル'!$B$14:$I$59,2,0))*1.25</f>
        <v>0</v>
      </c>
      <c r="N8" s="74">
        <v>1</v>
      </c>
      <c r="O8" s="21">
        <f>IF(N8=0,0,VLOOKUP(N8,'得点テーブル'!$B$14:$I$59,3,0))</f>
        <v>200</v>
      </c>
      <c r="P8" s="107"/>
      <c r="Q8" s="21">
        <f>IF(P8=0,0,VLOOKUP(P8,'得点テーブル'!$B$14:$I$59,3,0))*1.25</f>
        <v>0</v>
      </c>
      <c r="R8" s="67">
        <v>3</v>
      </c>
      <c r="S8" s="21">
        <f>IF(R8=0,0,VLOOKUP(R8,'得点テーブル'!$B$14:$I$59,4,0))</f>
        <v>80</v>
      </c>
      <c r="T8" s="67"/>
      <c r="U8" s="21">
        <f>IF(T8=0,0,VLOOKUP(T8,'得点テーブル'!$B$14:$I$59,5,0))</f>
        <v>0</v>
      </c>
      <c r="V8" s="67" t="s">
        <v>253</v>
      </c>
      <c r="W8" s="21">
        <f>IF(V8=0,0,VLOOKUP(V8,'得点テーブル'!$B$14:$I$59,5,0))</f>
        <v>2</v>
      </c>
      <c r="X8" s="67">
        <v>1</v>
      </c>
      <c r="Y8" s="21">
        <f>IF(X8=0,0,VLOOKUP(X8,'得点テーブル'!$B$14:$I$59,6,0))</f>
        <v>200</v>
      </c>
      <c r="Z8" s="67">
        <v>64</v>
      </c>
      <c r="AA8" s="21">
        <f>IF(Z8=0,0,VLOOKUP(Z8,'得点テーブル'!$B$14:$I$59,7,0))</f>
        <v>10</v>
      </c>
      <c r="AB8" s="67"/>
      <c r="AC8" s="21">
        <f>IF(AB8=0,0,VLOOKUP(AB8,'得点テーブル'!$B$14:$I$59,7,0))*1.25</f>
        <v>0</v>
      </c>
      <c r="AD8" s="107"/>
      <c r="AE8" s="21">
        <f>IF(AD8=0,0,VLOOKUP(AD8,'得点テーブル'!$B$14:$L$59,11,0))</f>
        <v>0</v>
      </c>
      <c r="AF8" s="67">
        <v>1</v>
      </c>
      <c r="AG8" s="21">
        <f>IF(AF8=0,0,VLOOKUP(AF8,'得点テーブル'!$B$14:$I$59,5,0))</f>
        <v>160</v>
      </c>
      <c r="AH8" s="67">
        <v>5</v>
      </c>
      <c r="AI8" s="21">
        <f>IF(AH8=0,0,VLOOKUP(AH8,'得点テーブル'!$B$14:$K$59,9,0))</f>
        <v>50</v>
      </c>
      <c r="AJ8" s="73"/>
      <c r="AK8" s="173">
        <f>IF(AJ8=0,0,VLOOKUP(AJ8,'得点テーブル'!$B$14:$K$59,10,0))</f>
        <v>0</v>
      </c>
      <c r="AL8" s="73"/>
      <c r="AM8" s="173">
        <f>IF(AL8=0,0,VLOOKUP(AL8,'得点テーブル'!$B$14:$K$59,10,0))</f>
        <v>0</v>
      </c>
      <c r="AN8" s="73"/>
      <c r="AO8" s="173">
        <f>IF(AN8=0,0,VLOOKUP(AN8,'得点テーブル'!$B$14:$K$59,10,0))</f>
        <v>0</v>
      </c>
      <c r="AP8" s="73"/>
      <c r="AQ8" s="173">
        <f>IF(AP8=0,0,VLOOKUP(AP8,'得点テーブル'!$B$14:$K$59,10,0))*1.25</f>
        <v>0</v>
      </c>
      <c r="AR8" s="73">
        <v>16</v>
      </c>
      <c r="AS8" s="173">
        <f>IF(AR8=0,0,VLOOKUP(AR8,'得点テーブル'!$B$14:$K$59,10,0))</f>
        <v>45</v>
      </c>
      <c r="AX8"/>
      <c r="AY8"/>
      <c r="AZ8"/>
      <c r="BA8"/>
      <c r="BB8"/>
      <c r="BC8"/>
    </row>
    <row r="9" spans="2:55" ht="13.5">
      <c r="B9" s="129">
        <v>4</v>
      </c>
      <c r="C9" s="23">
        <f t="shared" si="0"/>
        <v>4</v>
      </c>
      <c r="D9" s="148" t="s">
        <v>522</v>
      </c>
      <c r="E9" s="95" t="s">
        <v>516</v>
      </c>
      <c r="F9" s="132" t="s">
        <v>118</v>
      </c>
      <c r="G9" s="20">
        <f t="shared" si="1"/>
        <v>575</v>
      </c>
      <c r="H9" s="73">
        <v>3</v>
      </c>
      <c r="I9" s="21">
        <f>IF(H9=0,0,VLOOKUP(H9,'得点テーブル'!$B$14:$I$59,2,0))</f>
        <v>90</v>
      </c>
      <c r="J9" s="22"/>
      <c r="K9" s="21">
        <f>IF(J9=0,0,VLOOKUP(J9,'得点テーブル'!$B$14:$I$59,2,0))*0.25</f>
        <v>0</v>
      </c>
      <c r="L9" s="67"/>
      <c r="M9" s="21">
        <f>IF(L9=0,0,VLOOKUP(L9,'得点テーブル'!$B$14:$I$59,2,0))*1.25</f>
        <v>0</v>
      </c>
      <c r="N9" s="74">
        <v>2</v>
      </c>
      <c r="O9" s="21">
        <f>IF(N9=0,0,VLOOKUP(N9,'得点テーブル'!$B$14:$I$59,3,0))</f>
        <v>150</v>
      </c>
      <c r="P9" s="107"/>
      <c r="Q9" s="21">
        <f>IF(P9=0,0,VLOOKUP(P9,'得点テーブル'!$B$14:$I$59,3,0))*1.25</f>
        <v>0</v>
      </c>
      <c r="R9" s="67">
        <v>3</v>
      </c>
      <c r="S9" s="21">
        <f>IF(R9=0,0,VLOOKUP(R9,'得点テーブル'!$B$14:$I$59,4,0))</f>
        <v>80</v>
      </c>
      <c r="T9" s="67"/>
      <c r="U9" s="21">
        <f>IF(T9=0,0,VLOOKUP(T9,'得点テーブル'!$B$14:$I$59,5,0))</f>
        <v>0</v>
      </c>
      <c r="V9" s="67">
        <v>3</v>
      </c>
      <c r="W9" s="21">
        <f>IF(V9=0,0,VLOOKUP(V9,'得点テーブル'!$B$14:$I$59,5,0))</f>
        <v>80</v>
      </c>
      <c r="X9" s="67">
        <v>2</v>
      </c>
      <c r="Y9" s="21">
        <f>IF(X9=0,0,VLOOKUP(X9,'得点テーブル'!$B$14:$I$59,6,0))</f>
        <v>150</v>
      </c>
      <c r="Z9" s="67">
        <v>64</v>
      </c>
      <c r="AA9" s="21">
        <f>IF(Z9=0,0,VLOOKUP(Z9,'得点テーブル'!$B$14:$I$59,7,0))</f>
        <v>10</v>
      </c>
      <c r="AB9" s="67"/>
      <c r="AC9" s="21">
        <f>IF(AB9=0,0,VLOOKUP(AB9,'得点テーブル'!$B$14:$I$59,7,0))*1.25</f>
        <v>0</v>
      </c>
      <c r="AD9" s="107"/>
      <c r="AE9" s="21">
        <f>IF(AD9=0,0,VLOOKUP(AD9,'得点テーブル'!$B$14:$L$59,11,0))</f>
        <v>0</v>
      </c>
      <c r="AF9" s="67"/>
      <c r="AG9" s="21">
        <f>IF(AF9=0,0,VLOOKUP(AF9,'得点テーブル'!$B$14:$I$59,5,0))</f>
        <v>0</v>
      </c>
      <c r="AH9" s="67" t="s">
        <v>253</v>
      </c>
      <c r="AI9" s="21">
        <f>IF(AH9=0,0,VLOOKUP(AH9,'得点テーブル'!$B$14:$K$59,9,0))</f>
        <v>5</v>
      </c>
      <c r="AJ9" s="73"/>
      <c r="AK9" s="173">
        <f>IF(AJ9=0,0,VLOOKUP(AJ9,'得点テーブル'!$B$14:$K$59,10,0))</f>
        <v>0</v>
      </c>
      <c r="AL9" s="73"/>
      <c r="AM9" s="173">
        <f>IF(AL9=0,0,VLOOKUP(AL9,'得点テーブル'!$B$14:$K$59,10,0))</f>
        <v>0</v>
      </c>
      <c r="AN9" s="73"/>
      <c r="AO9" s="173">
        <f>IF(AN9=0,0,VLOOKUP(AN9,'得点テーブル'!$B$14:$K$59,10,0))</f>
        <v>0</v>
      </c>
      <c r="AP9" s="73"/>
      <c r="AQ9" s="173">
        <f>IF(AP9=0,0,VLOOKUP(AP9,'得点テーブル'!$B$14:$K$59,10,0))*1.25</f>
        <v>0</v>
      </c>
      <c r="AR9" s="73" t="s">
        <v>253</v>
      </c>
      <c r="AS9" s="173">
        <f>IF(AR9=0,0,VLOOKUP(AR9,'得点テーブル'!$B$14:$K$59,10,0))</f>
        <v>10</v>
      </c>
      <c r="AX9"/>
      <c r="AY9"/>
      <c r="AZ9"/>
      <c r="BA9"/>
      <c r="BB9"/>
      <c r="BC9"/>
    </row>
    <row r="10" spans="2:55" ht="13.5">
      <c r="B10" s="129">
        <v>5</v>
      </c>
      <c r="C10" s="23">
        <f t="shared" si="0"/>
        <v>5</v>
      </c>
      <c r="D10" s="148" t="s">
        <v>251</v>
      </c>
      <c r="E10" s="95" t="s">
        <v>515</v>
      </c>
      <c r="F10" s="133" t="s">
        <v>85</v>
      </c>
      <c r="G10" s="20">
        <f t="shared" si="1"/>
        <v>467</v>
      </c>
      <c r="H10" s="73"/>
      <c r="I10" s="21">
        <f>IF(H10=0,0,VLOOKUP(H10,'得点テーブル'!$B$14:$I$59,2,0))</f>
        <v>0</v>
      </c>
      <c r="J10" s="22"/>
      <c r="K10" s="21">
        <f>IF(J10=0,0,VLOOKUP(J10,'得点テーブル'!$B$14:$I$59,2,0))*0.25</f>
        <v>0</v>
      </c>
      <c r="L10" s="67">
        <v>3</v>
      </c>
      <c r="M10" s="21">
        <f>IF(L10=0,0,VLOOKUP(L10,'得点テーブル'!$B$14:$I$59,2,0))*1.25</f>
        <v>112.5</v>
      </c>
      <c r="N10" s="74"/>
      <c r="O10" s="21">
        <f>IF(N10=0,0,VLOOKUP(N10,'得点テーブル'!$B$14:$I$59,3,0))</f>
        <v>0</v>
      </c>
      <c r="P10" s="107">
        <v>16</v>
      </c>
      <c r="Q10" s="21">
        <f>IF(P10=0,0,VLOOKUP(P10,'得点テーブル'!$B$14:$I$59,3,0))*1.25</f>
        <v>37.5</v>
      </c>
      <c r="R10" s="67">
        <v>8</v>
      </c>
      <c r="S10" s="21">
        <f>IF(R10=0,0,VLOOKUP(R10,'得点テーブル'!$B$14:$I$59,4,0))</f>
        <v>40</v>
      </c>
      <c r="T10" s="67">
        <v>1</v>
      </c>
      <c r="U10" s="21">
        <f>IF(T10=0,0,VLOOKUP(T10,'得点テーブル'!$B$14:$I$59,5,0))</f>
        <v>160</v>
      </c>
      <c r="V10" s="67" t="s">
        <v>441</v>
      </c>
      <c r="W10" s="21">
        <f>IF(V10=0,0,VLOOKUP(V10,'得点テーブル'!$B$14:$I$59,5,0))</f>
        <v>2</v>
      </c>
      <c r="X10" s="67"/>
      <c r="Y10" s="21">
        <f>IF(X10=0,0,VLOOKUP(X10,'得点テーブル'!$B$14:$I$59,6,0))</f>
        <v>0</v>
      </c>
      <c r="Z10" s="67"/>
      <c r="AA10" s="21">
        <f>IF(Z10=0,0,VLOOKUP(Z10,'得点テーブル'!$B$14:$I$59,7,0))</f>
        <v>0</v>
      </c>
      <c r="AB10" s="22">
        <v>32</v>
      </c>
      <c r="AC10" s="21">
        <f>IF(AB10=0,0,VLOOKUP(AB10,'得点テーブル'!$B$14:$I$59,7,0))*1.25</f>
        <v>25</v>
      </c>
      <c r="AD10" s="107">
        <v>64</v>
      </c>
      <c r="AE10" s="21">
        <f>IF(AD10=0,0,VLOOKUP(AD10,'得点テーブル'!$B$14:$L$59,11,0))</f>
        <v>20</v>
      </c>
      <c r="AF10" s="67">
        <v>8</v>
      </c>
      <c r="AG10" s="21">
        <f>IF(AF10=0,0,VLOOKUP(AF10,'得点テーブル'!$B$14:$I$59,5,0))</f>
        <v>40</v>
      </c>
      <c r="AH10" s="67">
        <v>16</v>
      </c>
      <c r="AI10" s="21">
        <f>IF(AH10=0,0,VLOOKUP(AH10,'得点テーブル'!$B$14:$K$59,9,0))</f>
        <v>30</v>
      </c>
      <c r="AJ10" s="73"/>
      <c r="AK10" s="173">
        <f>IF(AJ10=0,0,VLOOKUP(AJ10,'得点テーブル'!$B$14:$K$59,10,0))</f>
        <v>0</v>
      </c>
      <c r="AL10" s="73"/>
      <c r="AM10" s="173">
        <f>IF(AL10=0,0,VLOOKUP(AL10,'得点テーブル'!$B$14:$K$59,10,0))</f>
        <v>0</v>
      </c>
      <c r="AN10" s="73"/>
      <c r="AO10" s="173">
        <f>IF(AN10=0,0,VLOOKUP(AN10,'得点テーブル'!$B$14:$K$59,10,0))</f>
        <v>0</v>
      </c>
      <c r="AP10" s="73"/>
      <c r="AQ10" s="173">
        <f>IF(AP10=0,0,VLOOKUP(AP10,'得点テーブル'!$B$14:$K$59,10,0))*1.25</f>
        <v>0</v>
      </c>
      <c r="AR10" s="73"/>
      <c r="AS10" s="173">
        <f>IF(AR10=0,0,VLOOKUP(AR10,'得点テーブル'!$B$14:$K$59,10,0))</f>
        <v>0</v>
      </c>
      <c r="AX10"/>
      <c r="AY10"/>
      <c r="AZ10"/>
      <c r="BA10"/>
      <c r="BB10"/>
      <c r="BC10"/>
    </row>
    <row r="11" spans="2:55" ht="13.5">
      <c r="B11" s="129">
        <v>6</v>
      </c>
      <c r="C11" s="23">
        <f t="shared" si="0"/>
        <v>6</v>
      </c>
      <c r="D11" s="148" t="s">
        <v>460</v>
      </c>
      <c r="E11" s="95" t="s">
        <v>516</v>
      </c>
      <c r="F11" s="187" t="s">
        <v>85</v>
      </c>
      <c r="G11" s="20">
        <f t="shared" si="1"/>
        <v>458.75</v>
      </c>
      <c r="H11" s="73"/>
      <c r="I11" s="21">
        <f>IF(H11=0,0,VLOOKUP(H11,'得点テーブル'!$B$14:$I$59,2,0))</f>
        <v>0</v>
      </c>
      <c r="J11" s="22"/>
      <c r="K11" s="21">
        <f>IF(J11=0,0,VLOOKUP(J11,'得点テーブル'!$B$14:$I$59,2,0))*0.25</f>
        <v>0</v>
      </c>
      <c r="L11" s="67" t="s">
        <v>253</v>
      </c>
      <c r="M11" s="21">
        <f>IF(L11=0,0,VLOOKUP(L11,'得点テーブル'!$B$14:$I$59,2,0))*1.25</f>
        <v>3.75</v>
      </c>
      <c r="N11" s="74"/>
      <c r="O11" s="21">
        <f>IF(N11=0,0,VLOOKUP(N11,'得点テーブル'!$B$14:$I$59,3,0))</f>
        <v>0</v>
      </c>
      <c r="P11" s="107">
        <v>16</v>
      </c>
      <c r="Q11" s="21">
        <f>IF(P11=0,0,VLOOKUP(P11,'得点テーブル'!$B$14:$I$59,3,0))*1.25</f>
        <v>37.5</v>
      </c>
      <c r="R11" s="67">
        <v>2</v>
      </c>
      <c r="S11" s="21">
        <f>IF(R11=0,0,VLOOKUP(R11,'得点テーブル'!$B$14:$I$59,4,0))</f>
        <v>120</v>
      </c>
      <c r="T11" s="67"/>
      <c r="U11" s="21">
        <f>IF(T11=0,0,VLOOKUP(T11,'得点テーブル'!$B$14:$I$59,5,0))</f>
        <v>0</v>
      </c>
      <c r="V11" s="67">
        <v>2</v>
      </c>
      <c r="W11" s="21">
        <f>IF(V11=0,0,VLOOKUP(V11,'得点テーブル'!$B$14:$I$59,5,0))</f>
        <v>120</v>
      </c>
      <c r="X11" s="67"/>
      <c r="Y11" s="21">
        <f>IF(X11=0,0,VLOOKUP(X11,'得点テーブル'!$B$14:$I$59,6,0))</f>
        <v>0</v>
      </c>
      <c r="Z11" s="67"/>
      <c r="AA11" s="21">
        <f>IF(Z11=0,0,VLOOKUP(Z11,'得点テーブル'!$B$14:$I$59,7,0))</f>
        <v>0</v>
      </c>
      <c r="AB11" s="67">
        <v>16</v>
      </c>
      <c r="AC11" s="21">
        <f>IF(AB11=0,0,VLOOKUP(AB11,'得点テーブル'!$B$14:$I$59,7,0))*1.25</f>
        <v>37.5</v>
      </c>
      <c r="AD11" s="107">
        <v>32</v>
      </c>
      <c r="AE11" s="21">
        <f>IF(AD11=0,0,VLOOKUP(AD11,'得点テーブル'!$B$14:$L$59,11,0))</f>
        <v>30</v>
      </c>
      <c r="AF11" s="67"/>
      <c r="AG11" s="21">
        <f>IF(AF11=0,0,VLOOKUP(AF11,'得点テーブル'!$B$14:$I$59,5,0))</f>
        <v>0</v>
      </c>
      <c r="AH11" s="67">
        <v>3</v>
      </c>
      <c r="AI11" s="21">
        <f>IF(AH11=0,0,VLOOKUP(AH11,'得点テーブル'!$B$14:$K$59,9,0))</f>
        <v>100</v>
      </c>
      <c r="AJ11" s="73" t="s">
        <v>441</v>
      </c>
      <c r="AK11" s="173">
        <f>IF(AJ11=0,0,VLOOKUP(AJ11,'得点テーブル'!$B$14:$K$59,10,0))</f>
        <v>10</v>
      </c>
      <c r="AL11" s="73"/>
      <c r="AM11" s="173">
        <f>IF(AL11=0,0,VLOOKUP(AL11,'得点テーブル'!$B$14:$K$59,10,0))</f>
        <v>0</v>
      </c>
      <c r="AN11" s="73"/>
      <c r="AO11" s="173">
        <f>IF(AN11=0,0,VLOOKUP(AN11,'得点テーブル'!$B$14:$K$59,10,0))</f>
        <v>0</v>
      </c>
      <c r="AP11" s="73"/>
      <c r="AQ11" s="173">
        <f>IF(AP11=0,0,VLOOKUP(AP11,'得点テーブル'!$B$14:$K$59,10,0))*1.25</f>
        <v>0</v>
      </c>
      <c r="AR11" s="73"/>
      <c r="AS11" s="173">
        <f>IF(AR11=0,0,VLOOKUP(AR11,'得点テーブル'!$B$14:$K$59,10,0))</f>
        <v>0</v>
      </c>
      <c r="AX11"/>
      <c r="AY11"/>
      <c r="AZ11"/>
      <c r="BA11"/>
      <c r="BB11"/>
      <c r="BC11"/>
    </row>
    <row r="12" spans="2:55" ht="13.5">
      <c r="B12" s="129">
        <v>7</v>
      </c>
      <c r="C12" s="23">
        <f t="shared" si="0"/>
        <v>7</v>
      </c>
      <c r="D12" s="93" t="s">
        <v>449</v>
      </c>
      <c r="E12" s="95" t="s">
        <v>57</v>
      </c>
      <c r="F12" s="132" t="s">
        <v>119</v>
      </c>
      <c r="G12" s="20">
        <f t="shared" si="1"/>
        <v>325</v>
      </c>
      <c r="H12" s="73">
        <v>8</v>
      </c>
      <c r="I12" s="21">
        <f>IF(H12=0,0,VLOOKUP(H12,'得点テーブル'!$B$14:$I$59,2,0))</f>
        <v>45</v>
      </c>
      <c r="J12" s="22"/>
      <c r="K12" s="21">
        <f>IF(J12=0,0,VLOOKUP(J12,'得点テーブル'!$B$14:$I$59,2,0))*0.25</f>
        <v>0</v>
      </c>
      <c r="L12" s="67"/>
      <c r="M12" s="21">
        <f>IF(L12=0,0,VLOOKUP(L12,'得点テーブル'!$B$14:$I$59,2,0))*1.25</f>
        <v>0</v>
      </c>
      <c r="N12" s="74">
        <v>3</v>
      </c>
      <c r="O12" s="21">
        <f>IF(N12=0,0,VLOOKUP(N12,'得点テーブル'!$B$14:$I$59,3,0))</f>
        <v>100</v>
      </c>
      <c r="P12" s="107"/>
      <c r="Q12" s="21">
        <f>IF(P12=0,0,VLOOKUP(P12,'得点テーブル'!$B$14:$I$59,3,0))*1.25</f>
        <v>0</v>
      </c>
      <c r="R12" s="67"/>
      <c r="S12" s="21">
        <f>IF(R12=0,0,VLOOKUP(R12,'得点テーブル'!$B$14:$I$59,4,0))</f>
        <v>0</v>
      </c>
      <c r="T12" s="67">
        <v>3</v>
      </c>
      <c r="U12" s="21">
        <f>IF(T12=0,0,VLOOKUP(T12,'得点テーブル'!$B$14:$I$59,5,0))</f>
        <v>80</v>
      </c>
      <c r="V12" s="67" t="s">
        <v>407</v>
      </c>
      <c r="W12" s="21">
        <f>IF(V12=0,0,VLOOKUP(V12,'得点テーブル'!$B$14:$I$59,5,0))</f>
        <v>15</v>
      </c>
      <c r="X12" s="67">
        <v>8</v>
      </c>
      <c r="Y12" s="21">
        <f>IF(X12=0,0,VLOOKUP(X12,'得点テーブル'!$B$14:$I$59,6,0))</f>
        <v>50</v>
      </c>
      <c r="Z12" s="67" t="s">
        <v>441</v>
      </c>
      <c r="AA12" s="21">
        <f>IF(Z12=0,0,VLOOKUP(Z12,'得点テーブル'!$B$14:$I$59,7,0))</f>
        <v>5</v>
      </c>
      <c r="AB12" s="67"/>
      <c r="AC12" s="21">
        <f>IF(AB12=0,0,VLOOKUP(AB12,'得点テーブル'!$B$14:$I$59,7,0))*1.25</f>
        <v>0</v>
      </c>
      <c r="AD12" s="107"/>
      <c r="AE12" s="21">
        <f>IF(AD12=0,0,VLOOKUP(AD12,'得点テーブル'!$B$14:$L$59,11,0))</f>
        <v>0</v>
      </c>
      <c r="AF12" s="67"/>
      <c r="AG12" s="21">
        <f>IF(AF12=0,0,VLOOKUP(AF12,'得点テーブル'!$B$14:$I$59,5,0))</f>
        <v>0</v>
      </c>
      <c r="AH12" s="67">
        <v>16</v>
      </c>
      <c r="AI12" s="21">
        <f>IF(AH12=0,0,VLOOKUP(AH12,'得点テーブル'!$B$14:$K$59,9,0))</f>
        <v>30</v>
      </c>
      <c r="AJ12" s="73"/>
      <c r="AK12" s="173">
        <f>IF(AJ12=0,0,VLOOKUP(AJ12,'得点テーブル'!$B$14:$K$59,10,0))</f>
        <v>0</v>
      </c>
      <c r="AL12" s="73"/>
      <c r="AM12" s="173">
        <f>IF(AL12=0,0,VLOOKUP(AL12,'得点テーブル'!$B$14:$K$59,10,0))</f>
        <v>0</v>
      </c>
      <c r="AN12" s="73"/>
      <c r="AO12" s="173">
        <f>IF(AN12=0,0,VLOOKUP(AN12,'得点テーブル'!$B$14:$K$59,10,0))</f>
        <v>0</v>
      </c>
      <c r="AP12" s="73"/>
      <c r="AQ12" s="173">
        <f>IF(AP12=0,0,VLOOKUP(AP12,'得点テーブル'!$B$14:$K$59,10,0))*1.25</f>
        <v>0</v>
      </c>
      <c r="AR12" s="73"/>
      <c r="AS12" s="173">
        <f>IF(AR12=0,0,VLOOKUP(AR12,'得点テーブル'!$B$14:$K$59,10,0))</f>
        <v>0</v>
      </c>
      <c r="AX12"/>
      <c r="AY12"/>
      <c r="AZ12"/>
      <c r="BA12"/>
      <c r="BB12"/>
      <c r="BC12"/>
    </row>
    <row r="13" spans="2:55" ht="13.5">
      <c r="B13" s="129">
        <v>8</v>
      </c>
      <c r="C13" s="23">
        <f t="shared" si="0"/>
        <v>8</v>
      </c>
      <c r="D13" s="148" t="s">
        <v>263</v>
      </c>
      <c r="E13" s="95" t="s">
        <v>516</v>
      </c>
      <c r="F13" s="133" t="s">
        <v>85</v>
      </c>
      <c r="G13" s="20">
        <f t="shared" si="1"/>
        <v>310.5</v>
      </c>
      <c r="H13" s="73"/>
      <c r="I13" s="21">
        <f>IF(H13=0,0,VLOOKUP(H13,'得点テーブル'!$B$14:$I$59,2,0))</f>
        <v>0</v>
      </c>
      <c r="J13" s="22"/>
      <c r="K13" s="21">
        <f>IF(J13=0,0,VLOOKUP(J13,'得点テーブル'!$B$14:$I$59,2,0))*0.25</f>
        <v>0</v>
      </c>
      <c r="L13" s="67">
        <v>16</v>
      </c>
      <c r="M13" s="21">
        <f>IF(L13=0,0,VLOOKUP(L13,'得点テーブル'!$B$14:$I$59,2,0))*1.25</f>
        <v>33.75</v>
      </c>
      <c r="N13" s="74"/>
      <c r="O13" s="21">
        <f>IF(N13=0,0,VLOOKUP(N13,'得点テーブル'!$B$14:$I$59,3,0))</f>
        <v>0</v>
      </c>
      <c r="P13" s="107">
        <v>16</v>
      </c>
      <c r="Q13" s="21">
        <f>IF(P13=0,0,VLOOKUP(P13,'得点テーブル'!$B$14:$I$59,3,0))*1.25</f>
        <v>37.5</v>
      </c>
      <c r="R13" s="67">
        <v>8</v>
      </c>
      <c r="S13" s="21">
        <f>IF(R13=0,0,VLOOKUP(R13,'得点テーブル'!$B$14:$I$59,4,0))</f>
        <v>40</v>
      </c>
      <c r="T13" s="67"/>
      <c r="U13" s="21">
        <f>IF(T13=0,0,VLOOKUP(T13,'得点テーブル'!$B$14:$I$59,5,0))</f>
        <v>0</v>
      </c>
      <c r="V13" s="67" t="s">
        <v>485</v>
      </c>
      <c r="W13" s="21">
        <f>IF(V13=0,0,VLOOKUP(V13,'得点テーブル'!$B$14:$I$59,5,0))</f>
        <v>8</v>
      </c>
      <c r="X13" s="67">
        <v>4</v>
      </c>
      <c r="Y13" s="21">
        <f>IF(X13=0,0,VLOOKUP(X13,'得点テーブル'!$B$14:$I$59,6,0))</f>
        <v>100</v>
      </c>
      <c r="Z13" s="67"/>
      <c r="AA13" s="21">
        <f>IF(Z13=0,0,VLOOKUP(Z13,'得点テーブル'!$B$14:$I$59,7,0))</f>
        <v>0</v>
      </c>
      <c r="AB13" s="67" t="s">
        <v>253</v>
      </c>
      <c r="AC13" s="21">
        <f>IF(AB13=0,0,VLOOKUP(AB13,'得点テーブル'!$B$14:$I$59,7,0))*1.25</f>
        <v>6.25</v>
      </c>
      <c r="AD13" s="107"/>
      <c r="AE13" s="21">
        <f>IF(AD13=0,0,VLOOKUP(AD13,'得点テーブル'!$B$14:$L$59,11,0))</f>
        <v>0</v>
      </c>
      <c r="AF13" s="67">
        <v>3</v>
      </c>
      <c r="AG13" s="21">
        <f>IF(AF13=0,0,VLOOKUP(AF13,'得点テーブル'!$B$14:$I$59,5,0))</f>
        <v>80</v>
      </c>
      <c r="AH13" s="67" t="s">
        <v>253</v>
      </c>
      <c r="AI13" s="21">
        <f>IF(AH13=0,0,VLOOKUP(AH13,'得点テーブル'!$B$14:$K$59,9,0))</f>
        <v>5</v>
      </c>
      <c r="AJ13" s="73"/>
      <c r="AK13" s="173">
        <f>IF(AJ13=0,0,VLOOKUP(AJ13,'得点テーブル'!$B$14:$K$59,10,0))</f>
        <v>0</v>
      </c>
      <c r="AL13" s="73"/>
      <c r="AM13" s="173">
        <f>IF(AL13=0,0,VLOOKUP(AL13,'得点テーブル'!$B$14:$K$59,10,0))</f>
        <v>0</v>
      </c>
      <c r="AN13" s="73"/>
      <c r="AO13" s="173">
        <f>IF(AN13=0,0,VLOOKUP(AN13,'得点テーブル'!$B$14:$K$59,10,0))</f>
        <v>0</v>
      </c>
      <c r="AP13" s="73"/>
      <c r="AQ13" s="173">
        <f>IF(AP13=0,0,VLOOKUP(AP13,'得点テーブル'!$B$14:$K$59,10,0))*1.25</f>
        <v>0</v>
      </c>
      <c r="AR13" s="73"/>
      <c r="AS13" s="173">
        <f>IF(AR13=0,0,VLOOKUP(AR13,'得点テーブル'!$B$14:$K$59,10,0))</f>
        <v>0</v>
      </c>
      <c r="AX13"/>
      <c r="AY13"/>
      <c r="AZ13"/>
      <c r="BA13"/>
      <c r="BB13"/>
      <c r="BC13"/>
    </row>
    <row r="14" spans="2:55" ht="13.5">
      <c r="B14" s="129">
        <v>9</v>
      </c>
      <c r="C14" s="23">
        <f t="shared" si="0"/>
        <v>9</v>
      </c>
      <c r="D14" s="91" t="s">
        <v>51</v>
      </c>
      <c r="E14" s="95" t="s">
        <v>267</v>
      </c>
      <c r="F14" s="133" t="s">
        <v>85</v>
      </c>
      <c r="G14" s="20">
        <f t="shared" si="1"/>
        <v>254.5</v>
      </c>
      <c r="H14" s="73"/>
      <c r="I14" s="21">
        <f>IF(H14=0,0,VLOOKUP(H14,'得点テーブル'!$B$14:$I$59,2,0))</f>
        <v>0</v>
      </c>
      <c r="J14" s="22"/>
      <c r="K14" s="21">
        <f>IF(J14=0,0,VLOOKUP(J14,'得点テーブル'!$B$14:$I$59,2,0))*0.25</f>
        <v>0</v>
      </c>
      <c r="L14" s="67"/>
      <c r="M14" s="21">
        <f>IF(L14=0,0,VLOOKUP(L14,'得点テーブル'!$B$14:$I$59,2,0))*1.25</f>
        <v>0</v>
      </c>
      <c r="N14" s="74"/>
      <c r="O14" s="21">
        <f>IF(N14=0,0,VLOOKUP(N14,'得点テーブル'!$B$14:$I$59,3,0))</f>
        <v>0</v>
      </c>
      <c r="P14" s="107">
        <v>16</v>
      </c>
      <c r="Q14" s="21">
        <f>IF(P14=0,0,VLOOKUP(P14,'得点テーブル'!$B$14:$I$59,3,0))*1.25</f>
        <v>37.5</v>
      </c>
      <c r="R14" s="67">
        <v>8</v>
      </c>
      <c r="S14" s="21">
        <f>IF(R14=0,0,VLOOKUP(R14,'得点テーブル'!$B$14:$I$59,4,0))</f>
        <v>40</v>
      </c>
      <c r="T14" s="67"/>
      <c r="U14" s="21">
        <f>IF(T14=0,0,VLOOKUP(T14,'得点テーブル'!$B$14:$I$59,5,0))</f>
        <v>0</v>
      </c>
      <c r="V14" s="67" t="s">
        <v>565</v>
      </c>
      <c r="W14" s="21">
        <f>IF(V14=0,0,VLOOKUP(V14,'得点テーブル'!$B$14:$I$59,5,0))</f>
        <v>20</v>
      </c>
      <c r="X14" s="67">
        <v>3</v>
      </c>
      <c r="Y14" s="21">
        <f>IF(X14=0,0,VLOOKUP(X14,'得点テーブル'!$B$14:$I$59,6,0))</f>
        <v>100</v>
      </c>
      <c r="Z14" s="67" t="s">
        <v>253</v>
      </c>
      <c r="AA14" s="21">
        <f>IF(Z14=0,0,VLOOKUP(Z14,'得点テーブル'!$B$14:$I$59,7,0))</f>
        <v>5</v>
      </c>
      <c r="AB14" s="67"/>
      <c r="AC14" s="21">
        <f>IF(AB14=0,0,VLOOKUP(AB14,'得点テーブル'!$B$14:$I$59,7,0))*1.25</f>
        <v>0</v>
      </c>
      <c r="AD14" s="107"/>
      <c r="AE14" s="21">
        <f>IF(AD14=0,0,VLOOKUP(AD14,'得点テーブル'!$B$14:$L$59,11,0))</f>
        <v>0</v>
      </c>
      <c r="AF14" s="67" t="s">
        <v>253</v>
      </c>
      <c r="AG14" s="21">
        <f>IF(AF14=0,0,VLOOKUP(AF14,'得点テーブル'!$B$14:$I$59,5,0))</f>
        <v>2</v>
      </c>
      <c r="AH14" s="67">
        <v>8</v>
      </c>
      <c r="AI14" s="21">
        <f>IF(AH14=0,0,VLOOKUP(AH14,'得点テーブル'!$B$14:$K$59,9,0))</f>
        <v>50</v>
      </c>
      <c r="AJ14" s="73"/>
      <c r="AK14" s="173">
        <f>IF(AJ14=0,0,VLOOKUP(AJ14,'得点テーブル'!$B$14:$K$59,10,0))</f>
        <v>0</v>
      </c>
      <c r="AL14" s="73"/>
      <c r="AM14" s="173">
        <f>IF(AL14=0,0,VLOOKUP(AL14,'得点テーブル'!$B$14:$K$59,10,0))</f>
        <v>0</v>
      </c>
      <c r="AN14" s="73"/>
      <c r="AO14" s="173">
        <f>IF(AN14=0,0,VLOOKUP(AN14,'得点テーブル'!$B$14:$K$59,10,0))</f>
        <v>0</v>
      </c>
      <c r="AP14" s="73"/>
      <c r="AQ14" s="173">
        <f>IF(AP14=0,0,VLOOKUP(AP14,'得点テーブル'!$B$14:$K$59,10,0))*1.25</f>
        <v>0</v>
      </c>
      <c r="AR14" s="73"/>
      <c r="AS14" s="173">
        <f>IF(AR14=0,0,VLOOKUP(AR14,'得点テーブル'!$B$14:$K$59,10,0))</f>
        <v>0</v>
      </c>
      <c r="AX14"/>
      <c r="AY14"/>
      <c r="AZ14"/>
      <c r="BA14"/>
      <c r="BB14"/>
      <c r="BC14"/>
    </row>
    <row r="15" spans="2:55" ht="13.5">
      <c r="B15" s="129">
        <v>10</v>
      </c>
      <c r="C15" s="23">
        <f t="shared" si="0"/>
        <v>10</v>
      </c>
      <c r="D15" s="93" t="s">
        <v>448</v>
      </c>
      <c r="E15" s="95" t="s">
        <v>58</v>
      </c>
      <c r="F15" s="186" t="s">
        <v>119</v>
      </c>
      <c r="G15" s="20">
        <f t="shared" si="1"/>
        <v>239</v>
      </c>
      <c r="H15" s="73">
        <v>3</v>
      </c>
      <c r="I15" s="21">
        <f>IF(H15=0,0,VLOOKUP(H15,'得点テーブル'!$B$14:$I$59,2,0))</f>
        <v>90</v>
      </c>
      <c r="J15" s="22"/>
      <c r="K15" s="21">
        <f>IF(J15=0,0,VLOOKUP(J15,'得点テーブル'!$B$14:$I$59,2,0))*0.25</f>
        <v>0</v>
      </c>
      <c r="L15" s="67"/>
      <c r="M15" s="21">
        <f>IF(L15=0,0,VLOOKUP(L15,'得点テーブル'!$B$14:$I$59,2,0))*1.25</f>
        <v>0</v>
      </c>
      <c r="N15" s="74">
        <v>5</v>
      </c>
      <c r="O15" s="21">
        <f>IF(N15=0,0,VLOOKUP(N15,'得点テーブル'!$B$14:$I$59,3,0))</f>
        <v>50</v>
      </c>
      <c r="P15" s="107"/>
      <c r="Q15" s="21">
        <f>IF(P15=0,0,VLOOKUP(P15,'得点テーブル'!$B$14:$I$59,3,0))*1.25</f>
        <v>0</v>
      </c>
      <c r="R15" s="67">
        <v>32</v>
      </c>
      <c r="S15" s="21">
        <f>IF(R15=0,0,VLOOKUP(R15,'得点テーブル'!$B$14:$I$59,4,0))</f>
        <v>16</v>
      </c>
      <c r="T15" s="67"/>
      <c r="U15" s="21">
        <f>IF(T15=0,0,VLOOKUP(T15,'得点テーブル'!$B$14:$I$59,5,0))</f>
        <v>0</v>
      </c>
      <c r="V15" s="67" t="s">
        <v>485</v>
      </c>
      <c r="W15" s="21">
        <f>IF(V15=0,0,VLOOKUP(V15,'得点テーブル'!$B$14:$I$59,5,0))</f>
        <v>8</v>
      </c>
      <c r="X15" s="67">
        <v>7</v>
      </c>
      <c r="Y15" s="21">
        <f>IF(X15=0,0,VLOOKUP(X15,'得点テーブル'!$B$14:$I$59,6,0))</f>
        <v>50</v>
      </c>
      <c r="Z15" s="67">
        <v>64</v>
      </c>
      <c r="AA15" s="21">
        <f>IF(Z15=0,0,VLOOKUP(Z15,'得点テーブル'!$B$14:$I$59,7,0))</f>
        <v>10</v>
      </c>
      <c r="AB15" s="67"/>
      <c r="AC15" s="21">
        <f>IF(AB15=0,0,VLOOKUP(AB15,'得点テーブル'!$B$14:$I$59,7,0))*1.25</f>
        <v>0</v>
      </c>
      <c r="AD15" s="107" t="s">
        <v>441</v>
      </c>
      <c r="AE15" s="21">
        <f>IF(AD15=0,0,VLOOKUP(AD15,'得点テーブル'!$B$14:$L$59,11,0))</f>
        <v>10</v>
      </c>
      <c r="AF15" s="67"/>
      <c r="AG15" s="21">
        <f>IF(AF15=0,0,VLOOKUP(AF15,'得点テーブル'!$B$14:$I$59,5,0))</f>
        <v>0</v>
      </c>
      <c r="AH15" s="67" t="s">
        <v>253</v>
      </c>
      <c r="AI15" s="21">
        <f>IF(AH15=0,0,VLOOKUP(AH15,'得点テーブル'!$B$14:$K$59,9,0))</f>
        <v>5</v>
      </c>
      <c r="AJ15" s="73"/>
      <c r="AK15" s="173">
        <f>IF(AJ15=0,0,VLOOKUP(AJ15,'得点テーブル'!$B$14:$K$59,10,0))</f>
        <v>0</v>
      </c>
      <c r="AL15" s="73"/>
      <c r="AM15" s="173">
        <f>IF(AL15=0,0,VLOOKUP(AL15,'得点テーブル'!$B$14:$K$59,10,0))</f>
        <v>0</v>
      </c>
      <c r="AN15" s="73"/>
      <c r="AO15" s="173">
        <f>IF(AN15=0,0,VLOOKUP(AN15,'得点テーブル'!$B$14:$K$59,10,0))</f>
        <v>0</v>
      </c>
      <c r="AP15" s="73"/>
      <c r="AQ15" s="173">
        <f>IF(AP15=0,0,VLOOKUP(AP15,'得点テーブル'!$B$14:$K$59,10,0))*1.25</f>
        <v>0</v>
      </c>
      <c r="AR15" s="73"/>
      <c r="AS15" s="173">
        <f>IF(AR15=0,0,VLOOKUP(AR15,'得点テーブル'!$B$14:$K$59,10,0))</f>
        <v>0</v>
      </c>
      <c r="AX15"/>
      <c r="AY15"/>
      <c r="AZ15"/>
      <c r="BA15"/>
      <c r="BB15"/>
      <c r="BC15"/>
    </row>
    <row r="16" spans="2:55" ht="13.5">
      <c r="B16" s="129">
        <v>11</v>
      </c>
      <c r="C16" s="23">
        <f t="shared" si="0"/>
        <v>11</v>
      </c>
      <c r="D16" s="245" t="s">
        <v>52</v>
      </c>
      <c r="E16" s="218" t="s">
        <v>53</v>
      </c>
      <c r="F16" s="132" t="s">
        <v>118</v>
      </c>
      <c r="G16" s="20">
        <f t="shared" si="1"/>
        <v>214</v>
      </c>
      <c r="H16" s="73"/>
      <c r="I16" s="21">
        <f>IF(H16=0,0,VLOOKUP(H16,'得点テーブル'!$B$14:$I$59,2,0))</f>
        <v>0</v>
      </c>
      <c r="J16" s="22"/>
      <c r="K16" s="21">
        <f>IF(J16=0,0,VLOOKUP(J16,'得点テーブル'!$B$14:$I$59,2,0))*0.25</f>
        <v>0</v>
      </c>
      <c r="L16" s="67"/>
      <c r="M16" s="21">
        <f>IF(L16=0,0,VLOOKUP(L16,'得点テーブル'!$B$14:$I$59,2,0))*1.25</f>
        <v>0</v>
      </c>
      <c r="N16" s="74">
        <v>4</v>
      </c>
      <c r="O16" s="21">
        <f>IF(N16=0,0,VLOOKUP(N16,'得点テーブル'!$B$14:$I$59,3,0))</f>
        <v>100</v>
      </c>
      <c r="P16" s="107"/>
      <c r="Q16" s="21">
        <f>IF(P16=0,0,VLOOKUP(P16,'得点テーブル'!$B$14:$I$59,3,0))*1.25</f>
        <v>0</v>
      </c>
      <c r="R16" s="67">
        <v>16</v>
      </c>
      <c r="S16" s="21">
        <f>IF(R16=0,0,VLOOKUP(R16,'得点テーブル'!$B$14:$I$59,4,0))</f>
        <v>24</v>
      </c>
      <c r="T16" s="67">
        <v>8</v>
      </c>
      <c r="U16" s="21">
        <f>IF(T16=0,0,VLOOKUP(T16,'得点テーブル'!$B$14:$I$59,5,0))</f>
        <v>40</v>
      </c>
      <c r="V16" s="67" t="s">
        <v>340</v>
      </c>
      <c r="W16" s="21">
        <f>IF(V16=0,0,VLOOKUP(V16,'得点テーブル'!$B$14:$I$59,5,0))</f>
        <v>2</v>
      </c>
      <c r="X16" s="67">
        <v>16</v>
      </c>
      <c r="Y16" s="21">
        <f>IF(X16=0,0,VLOOKUP(X16,'得点テーブル'!$B$14:$I$59,6,0))</f>
        <v>30</v>
      </c>
      <c r="Z16" s="67">
        <v>64</v>
      </c>
      <c r="AA16" s="21">
        <f>IF(Z16=0,0,VLOOKUP(Z16,'得点テーブル'!$B$14:$I$59,7,0))</f>
        <v>10</v>
      </c>
      <c r="AB16" s="22"/>
      <c r="AC16" s="21">
        <f>IF(AB16=0,0,VLOOKUP(AB16,'得点テーブル'!$B$14:$I$59,7,0))*1.25</f>
        <v>0</v>
      </c>
      <c r="AD16" s="107"/>
      <c r="AE16" s="21">
        <f>IF(AD16=0,0,VLOOKUP(AD16,'得点テーブル'!$B$14:$L$59,11,0))</f>
        <v>0</v>
      </c>
      <c r="AF16" s="67" t="s">
        <v>399</v>
      </c>
      <c r="AG16" s="21">
        <f>IF(AF16=0,0,VLOOKUP(AF16,'得点テーブル'!$B$14:$I$59,5,0))</f>
        <v>8</v>
      </c>
      <c r="AH16" s="67"/>
      <c r="AI16" s="21">
        <f>IF(AH16=0,0,VLOOKUP(AH16,'得点テーブル'!$B$14:$K$59,9,0))</f>
        <v>0</v>
      </c>
      <c r="AJ16" s="73"/>
      <c r="AK16" s="173">
        <f>IF(AJ16=0,0,VLOOKUP(AJ16,'得点テーブル'!$B$14:$K$59,10,0))</f>
        <v>0</v>
      </c>
      <c r="AL16" s="73"/>
      <c r="AM16" s="173">
        <f>IF(AL16=0,0,VLOOKUP(AL16,'得点テーブル'!$B$14:$K$59,10,0))</f>
        <v>0</v>
      </c>
      <c r="AN16" s="73"/>
      <c r="AO16" s="173">
        <f>IF(AN16=0,0,VLOOKUP(AN16,'得点テーブル'!$B$14:$K$59,10,0))</f>
        <v>0</v>
      </c>
      <c r="AP16" s="73"/>
      <c r="AQ16" s="173">
        <f>IF(AP16=0,0,VLOOKUP(AP16,'得点テーブル'!$B$14:$K$59,10,0))*1.25</f>
        <v>0</v>
      </c>
      <c r="AR16" s="73"/>
      <c r="AS16" s="173">
        <f>IF(AR16=0,0,VLOOKUP(AR16,'得点テーブル'!$B$14:$K$59,10,0))</f>
        <v>0</v>
      </c>
      <c r="AX16"/>
      <c r="AY16"/>
      <c r="AZ16"/>
      <c r="BA16"/>
      <c r="BB16"/>
      <c r="BC16"/>
    </row>
    <row r="17" spans="2:55" ht="13.5">
      <c r="B17" s="129">
        <v>12</v>
      </c>
      <c r="C17" s="23">
        <f t="shared" si="0"/>
        <v>12</v>
      </c>
      <c r="D17" s="148" t="s">
        <v>171</v>
      </c>
      <c r="E17" s="95" t="s">
        <v>515</v>
      </c>
      <c r="F17" s="133" t="s">
        <v>85</v>
      </c>
      <c r="G17" s="20">
        <f t="shared" si="1"/>
        <v>197</v>
      </c>
      <c r="H17" s="73"/>
      <c r="I17" s="21">
        <f>IF(H17=0,0,VLOOKUP(H17,'得点テーブル'!$B$14:$I$59,2,0))</f>
        <v>0</v>
      </c>
      <c r="J17" s="22"/>
      <c r="K17" s="21">
        <f>IF(J17=0,0,VLOOKUP(J17,'得点テーブル'!$B$14:$I$59,2,0))*0.25</f>
        <v>0</v>
      </c>
      <c r="L17" s="67" t="s">
        <v>253</v>
      </c>
      <c r="M17" s="21">
        <f>IF(L17=0,0,VLOOKUP(L17,'得点テーブル'!$B$14:$I$59,2,0))*1.25</f>
        <v>3.75</v>
      </c>
      <c r="N17" s="74"/>
      <c r="O17" s="21">
        <f>IF(N17=0,0,VLOOKUP(N17,'得点テーブル'!$B$14:$I$59,3,0))</f>
        <v>0</v>
      </c>
      <c r="P17" s="107"/>
      <c r="Q17" s="21">
        <f>IF(P17=0,0,VLOOKUP(P17,'得点テーブル'!$B$14:$I$59,3,0))*1.25</f>
        <v>0</v>
      </c>
      <c r="R17" s="67">
        <v>16</v>
      </c>
      <c r="S17" s="21">
        <f>IF(R17=0,0,VLOOKUP(R17,'得点テーブル'!$B$14:$I$59,4,0))</f>
        <v>24</v>
      </c>
      <c r="T17" s="67">
        <v>2</v>
      </c>
      <c r="U17" s="21">
        <f>IF(T17=0,0,VLOOKUP(T17,'得点テーブル'!$B$14:$I$59,5,0))</f>
        <v>120</v>
      </c>
      <c r="V17" s="67" t="s">
        <v>485</v>
      </c>
      <c r="W17" s="21">
        <f>IF(V17=0,0,VLOOKUP(V17,'得点テーブル'!$B$14:$I$59,5,0))</f>
        <v>8</v>
      </c>
      <c r="X17" s="67"/>
      <c r="Y17" s="21">
        <f>IF(X17=0,0,VLOOKUP(X17,'得点テーブル'!$B$14:$I$59,6,0))</f>
        <v>0</v>
      </c>
      <c r="Z17" s="67"/>
      <c r="AA17" s="21">
        <f>IF(Z17=0,0,VLOOKUP(Z17,'得点テーブル'!$B$14:$I$59,7,0))</f>
        <v>0</v>
      </c>
      <c r="AB17" s="67" t="s">
        <v>253</v>
      </c>
      <c r="AC17" s="21">
        <f>IF(AB17=0,0,VLOOKUP(AB17,'得点テーブル'!$B$14:$I$59,7,0))*1.25</f>
        <v>6.25</v>
      </c>
      <c r="AD17" s="107" t="s">
        <v>253</v>
      </c>
      <c r="AE17" s="21">
        <f>IF(AD17=0,0,VLOOKUP(AD17,'得点テーブル'!$B$14:$L$59,11,0))</f>
        <v>10</v>
      </c>
      <c r="AF17" s="67" t="s">
        <v>350</v>
      </c>
      <c r="AG17" s="21">
        <f>IF(AF17=0,0,VLOOKUP(AF17,'得点テーブル'!$B$14:$I$59,5,0))</f>
        <v>20</v>
      </c>
      <c r="AH17" s="67" t="s">
        <v>253</v>
      </c>
      <c r="AI17" s="21">
        <f>IF(AH17=0,0,VLOOKUP(AH17,'得点テーブル'!$B$14:$K$59,9,0))</f>
        <v>5</v>
      </c>
      <c r="AJ17" s="73"/>
      <c r="AK17" s="173">
        <f>IF(AJ17=0,0,VLOOKUP(AJ17,'得点テーブル'!$B$14:$K$59,10,0))</f>
        <v>0</v>
      </c>
      <c r="AL17" s="73"/>
      <c r="AM17" s="173">
        <f>IF(AL17=0,0,VLOOKUP(AL17,'得点テーブル'!$B$14:$K$59,10,0))</f>
        <v>0</v>
      </c>
      <c r="AN17" s="73"/>
      <c r="AO17" s="173">
        <f>IF(AN17=0,0,VLOOKUP(AN17,'得点テーブル'!$B$14:$K$59,10,0))</f>
        <v>0</v>
      </c>
      <c r="AP17" s="73"/>
      <c r="AQ17" s="173">
        <f>IF(AP17=0,0,VLOOKUP(AP17,'得点テーブル'!$B$14:$K$59,10,0))*1.25</f>
        <v>0</v>
      </c>
      <c r="AR17" s="73"/>
      <c r="AS17" s="173">
        <f>IF(AR17=0,0,VLOOKUP(AR17,'得点テーブル'!$B$14:$K$59,10,0))</f>
        <v>0</v>
      </c>
      <c r="AX17"/>
      <c r="AY17"/>
      <c r="AZ17"/>
      <c r="BA17"/>
      <c r="BB17"/>
      <c r="BC17"/>
    </row>
    <row r="18" spans="2:55" ht="13.5">
      <c r="B18" s="129">
        <v>13</v>
      </c>
      <c r="C18" s="23">
        <f t="shared" si="0"/>
        <v>13</v>
      </c>
      <c r="D18" s="93" t="s">
        <v>59</v>
      </c>
      <c r="E18" s="95" t="s">
        <v>60</v>
      </c>
      <c r="F18" s="132" t="s">
        <v>119</v>
      </c>
      <c r="G18" s="20">
        <f t="shared" si="1"/>
        <v>183.5</v>
      </c>
      <c r="H18" s="73" t="s">
        <v>253</v>
      </c>
      <c r="I18" s="21">
        <f>IF(H18=0,0,VLOOKUP(H18,'得点テーブル'!$B$14:$I$59,2,0))</f>
        <v>3</v>
      </c>
      <c r="J18" s="22"/>
      <c r="K18" s="21">
        <f>IF(J18=0,0,VLOOKUP(J18,'得点テーブル'!$B$14:$I$59,2,0))*0.25</f>
        <v>0</v>
      </c>
      <c r="L18" s="67"/>
      <c r="M18" s="21">
        <f>IF(L18=0,0,VLOOKUP(L18,'得点テーブル'!$B$14:$I$59,2,0))*1.25</f>
        <v>0</v>
      </c>
      <c r="N18" s="74">
        <v>16</v>
      </c>
      <c r="O18" s="21">
        <f>IF(N18=0,0,VLOOKUP(N18,'得点テーブル'!$B$14:$I$59,3,0))</f>
        <v>30</v>
      </c>
      <c r="P18" s="107">
        <v>16</v>
      </c>
      <c r="Q18" s="21">
        <f>IF(P18=0,0,VLOOKUP(P18,'得点テーブル'!$B$14:$I$59,3,0))*1.25</f>
        <v>37.5</v>
      </c>
      <c r="R18" s="67"/>
      <c r="S18" s="21">
        <f>IF(R18=0,0,VLOOKUP(R18,'得点テーブル'!$B$14:$I$59,4,0))</f>
        <v>0</v>
      </c>
      <c r="T18" s="67">
        <v>8</v>
      </c>
      <c r="U18" s="21">
        <f>IF(T18=0,0,VLOOKUP(T18,'得点テーブル'!$B$14:$I$59,5,0))</f>
        <v>40</v>
      </c>
      <c r="V18" s="67" t="s">
        <v>399</v>
      </c>
      <c r="W18" s="21">
        <f>IF(V18=0,0,VLOOKUP(V18,'得点テーブル'!$B$14:$I$59,5,0))</f>
        <v>8</v>
      </c>
      <c r="X18" s="67">
        <v>5</v>
      </c>
      <c r="Y18" s="21">
        <f>IF(X18=0,0,VLOOKUP(X18,'得点テーブル'!$B$14:$I$59,6,0))</f>
        <v>50</v>
      </c>
      <c r="Z18" s="67" t="s">
        <v>253</v>
      </c>
      <c r="AA18" s="21">
        <f>IF(Z18=0,0,VLOOKUP(Z18,'得点テーブル'!$B$14:$I$59,7,0))</f>
        <v>5</v>
      </c>
      <c r="AB18" s="67"/>
      <c r="AC18" s="21">
        <f>IF(AB18=0,0,VLOOKUP(AB18,'得点テーブル'!$B$14:$I$59,7,0))*1.25</f>
        <v>0</v>
      </c>
      <c r="AD18" s="107" t="s">
        <v>253</v>
      </c>
      <c r="AE18" s="21">
        <f>IF(AD18=0,0,VLOOKUP(AD18,'得点テーブル'!$B$14:$L$59,11,0))</f>
        <v>10</v>
      </c>
      <c r="AF18" s="67"/>
      <c r="AG18" s="21">
        <f>IF(AF18=0,0,VLOOKUP(AF18,'得点テーブル'!$B$14:$I$59,5,0))</f>
        <v>0</v>
      </c>
      <c r="AH18" s="67"/>
      <c r="AI18" s="21">
        <f>IF(AH18=0,0,VLOOKUP(AH18,'得点テーブル'!$B$14:$K$59,9,0))</f>
        <v>0</v>
      </c>
      <c r="AJ18" s="73"/>
      <c r="AK18" s="173">
        <f>IF(AJ18=0,0,VLOOKUP(AJ18,'得点テーブル'!$B$14:$K$59,10,0))</f>
        <v>0</v>
      </c>
      <c r="AL18" s="73"/>
      <c r="AM18" s="173">
        <f>IF(AL18=0,0,VLOOKUP(AL18,'得点テーブル'!$B$14:$K$59,10,0))</f>
        <v>0</v>
      </c>
      <c r="AN18" s="73"/>
      <c r="AO18" s="173">
        <f>IF(AN18=0,0,VLOOKUP(AN18,'得点テーブル'!$B$14:$K$59,10,0))</f>
        <v>0</v>
      </c>
      <c r="AP18" s="73"/>
      <c r="AQ18" s="173">
        <f>IF(AP18=0,0,VLOOKUP(AP18,'得点テーブル'!$B$14:$K$59,10,0))*1.25</f>
        <v>0</v>
      </c>
      <c r="AR18" s="73"/>
      <c r="AS18" s="173">
        <f>IF(AR18=0,0,VLOOKUP(AR18,'得点テーブル'!$B$14:$K$59,10,0))</f>
        <v>0</v>
      </c>
      <c r="AX18"/>
      <c r="AY18"/>
      <c r="AZ18"/>
      <c r="BA18"/>
      <c r="BB18"/>
      <c r="BC18"/>
    </row>
    <row r="19" spans="2:55" ht="13.5">
      <c r="B19" s="129">
        <v>14</v>
      </c>
      <c r="C19" s="23">
        <f t="shared" si="0"/>
        <v>14</v>
      </c>
      <c r="D19" s="93" t="s">
        <v>54</v>
      </c>
      <c r="E19" s="218" t="s">
        <v>308</v>
      </c>
      <c r="F19" s="186" t="s">
        <v>118</v>
      </c>
      <c r="G19" s="20">
        <f t="shared" si="1"/>
        <v>176</v>
      </c>
      <c r="H19" s="73">
        <v>8</v>
      </c>
      <c r="I19" s="21">
        <f>IF(H19=0,0,VLOOKUP(H19,'得点テーブル'!$B$14:$I$59,2,0))</f>
        <v>45</v>
      </c>
      <c r="J19" s="22"/>
      <c r="K19" s="21">
        <f>IF(J19=0,0,VLOOKUP(J19,'得点テーブル'!$B$14:$I$59,2,0))*0.25</f>
        <v>0</v>
      </c>
      <c r="L19" s="67"/>
      <c r="M19" s="21">
        <f>IF(L19=0,0,VLOOKUP(L19,'得点テーブル'!$B$14:$I$59,2,0))*1.25</f>
        <v>0</v>
      </c>
      <c r="N19" s="74">
        <v>6</v>
      </c>
      <c r="O19" s="21">
        <f>IF(N19=0,0,VLOOKUP(N19,'得点テーブル'!$B$14:$I$59,3,0))</f>
        <v>50</v>
      </c>
      <c r="P19" s="107"/>
      <c r="Q19" s="21">
        <f>IF(P19=0,0,VLOOKUP(P19,'得点テーブル'!$B$14:$I$59,3,0))*1.25</f>
        <v>0</v>
      </c>
      <c r="R19" s="67">
        <v>16</v>
      </c>
      <c r="S19" s="21">
        <f>IF(R19=0,0,VLOOKUP(R19,'得点テーブル'!$B$14:$I$59,4,0))</f>
        <v>24</v>
      </c>
      <c r="T19" s="67" t="s">
        <v>407</v>
      </c>
      <c r="U19" s="21">
        <f>IF(T19=0,0,VLOOKUP(T19,'得点テーブル'!$B$14:$I$59,5,0))</f>
        <v>15</v>
      </c>
      <c r="V19" s="67" t="s">
        <v>338</v>
      </c>
      <c r="W19" s="21">
        <f>IF(V19=0,0,VLOOKUP(V19,'得点テーブル'!$B$14:$I$59,5,0))</f>
        <v>4</v>
      </c>
      <c r="X19" s="67">
        <v>16</v>
      </c>
      <c r="Y19" s="21">
        <f>IF(X19=0,0,VLOOKUP(X19,'得点テーブル'!$B$14:$I$59,6,0))</f>
        <v>30</v>
      </c>
      <c r="Z19" s="67" t="s">
        <v>441</v>
      </c>
      <c r="AA19" s="21">
        <f>IF(Z19=0,0,VLOOKUP(Z19,'得点テーブル'!$B$14:$I$59,7,0))</f>
        <v>5</v>
      </c>
      <c r="AB19" s="22"/>
      <c r="AC19" s="21">
        <f>IF(AB19=0,0,VLOOKUP(AB19,'得点テーブル'!$B$14:$I$59,7,0))*1.25</f>
        <v>0</v>
      </c>
      <c r="AD19" s="107"/>
      <c r="AE19" s="21">
        <f>IF(AD19=0,0,VLOOKUP(AD19,'得点テーブル'!$B$14:$L$59,11,0))</f>
        <v>0</v>
      </c>
      <c r="AF19" s="67" t="s">
        <v>336</v>
      </c>
      <c r="AG19" s="21">
        <f>IF(AF19=0,0,VLOOKUP(AF19,'得点テーブル'!$B$14:$I$59,5,0))</f>
        <v>3</v>
      </c>
      <c r="AH19" s="67"/>
      <c r="AI19" s="21">
        <f>IF(AH19=0,0,VLOOKUP(AH19,'得点テーブル'!$B$14:$K$59,9,0))</f>
        <v>0</v>
      </c>
      <c r="AJ19" s="73"/>
      <c r="AK19" s="173">
        <f>IF(AJ19=0,0,VLOOKUP(AJ19,'得点テーブル'!$B$14:$K$59,10,0))</f>
        <v>0</v>
      </c>
      <c r="AL19" s="73"/>
      <c r="AM19" s="173">
        <f>IF(AL19=0,0,VLOOKUP(AL19,'得点テーブル'!$B$14:$K$59,10,0))</f>
        <v>0</v>
      </c>
      <c r="AN19" s="73"/>
      <c r="AO19" s="173">
        <f>IF(AN19=0,0,VLOOKUP(AN19,'得点テーブル'!$B$14:$K$59,10,0))</f>
        <v>0</v>
      </c>
      <c r="AP19" s="73"/>
      <c r="AQ19" s="173">
        <f>IF(AP19=0,0,VLOOKUP(AP19,'得点テーブル'!$B$14:$K$59,10,0))*1.25</f>
        <v>0</v>
      </c>
      <c r="AR19" s="73"/>
      <c r="AS19" s="173">
        <f>IF(AR19=0,0,VLOOKUP(AR19,'得点テーブル'!$B$14:$K$59,10,0))</f>
        <v>0</v>
      </c>
      <c r="AX19"/>
      <c r="AY19"/>
      <c r="AZ19"/>
      <c r="BA19"/>
      <c r="BB19"/>
      <c r="BC19"/>
    </row>
    <row r="20" spans="2:55" ht="13.5">
      <c r="B20" s="129">
        <v>15</v>
      </c>
      <c r="C20" s="23">
        <f t="shared" si="0"/>
        <v>15</v>
      </c>
      <c r="D20" s="93" t="s">
        <v>486</v>
      </c>
      <c r="E20" s="95" t="s">
        <v>60</v>
      </c>
      <c r="F20" s="132" t="s">
        <v>119</v>
      </c>
      <c r="G20" s="20">
        <f t="shared" si="1"/>
        <v>174</v>
      </c>
      <c r="H20" s="73">
        <v>8</v>
      </c>
      <c r="I20" s="21">
        <f>IF(H20=0,0,VLOOKUP(H20,'得点テーブル'!$B$14:$I$59,2,0))</f>
        <v>45</v>
      </c>
      <c r="J20" s="22"/>
      <c r="K20" s="21">
        <f>IF(J20=0,0,VLOOKUP(J20,'得点テーブル'!$B$14:$I$59,2,0))*0.25</f>
        <v>0</v>
      </c>
      <c r="L20" s="67"/>
      <c r="M20" s="21">
        <f>IF(L20=0,0,VLOOKUP(L20,'得点テーブル'!$B$14:$I$59,2,0))*1.25</f>
        <v>0</v>
      </c>
      <c r="N20" s="74"/>
      <c r="O20" s="21">
        <f>IF(N20=0,0,VLOOKUP(N20,'得点テーブル'!$B$14:$I$59,3,0))</f>
        <v>0</v>
      </c>
      <c r="P20" s="107"/>
      <c r="Q20" s="21">
        <f>IF(P20=0,0,VLOOKUP(P20,'得点テーブル'!$B$14:$I$59,3,0))*1.25</f>
        <v>0</v>
      </c>
      <c r="R20" s="67">
        <v>8</v>
      </c>
      <c r="S20" s="21">
        <f>IF(R20=0,0,VLOOKUP(R20,'得点テーブル'!$B$14:$I$59,4,0))</f>
        <v>40</v>
      </c>
      <c r="T20" s="67"/>
      <c r="U20" s="21">
        <f>IF(T20=0,0,VLOOKUP(T20,'得点テーブル'!$B$14:$I$59,5,0))</f>
        <v>0</v>
      </c>
      <c r="V20" s="67" t="s">
        <v>408</v>
      </c>
      <c r="W20" s="21">
        <f>IF(V20=0,0,VLOOKUP(V20,'得点テーブル'!$B$14:$I$59,5,0))</f>
        <v>24</v>
      </c>
      <c r="X20" s="67">
        <v>6</v>
      </c>
      <c r="Y20" s="21">
        <f>IF(X20=0,0,VLOOKUP(X20,'得点テーブル'!$B$14:$I$59,6,0))</f>
        <v>50</v>
      </c>
      <c r="Z20" s="67" t="s">
        <v>253</v>
      </c>
      <c r="AA20" s="21">
        <f>IF(Z20=0,0,VLOOKUP(Z20,'得点テーブル'!$B$14:$I$59,7,0))</f>
        <v>5</v>
      </c>
      <c r="AB20" s="67"/>
      <c r="AC20" s="21">
        <f>IF(AB20=0,0,VLOOKUP(AB20,'得点テーブル'!$B$14:$I$59,7,0))*1.25</f>
        <v>0</v>
      </c>
      <c r="AD20" s="107" t="s">
        <v>253</v>
      </c>
      <c r="AE20" s="21">
        <f>IF(AD20=0,0,VLOOKUP(AD20,'得点テーブル'!$B$14:$L$59,11,0))</f>
        <v>10</v>
      </c>
      <c r="AF20" s="67"/>
      <c r="AG20" s="21">
        <f>IF(AF20=0,0,VLOOKUP(AF20,'得点テーブル'!$B$14:$I$59,5,0))</f>
        <v>0</v>
      </c>
      <c r="AH20" s="67"/>
      <c r="AI20" s="21">
        <f>IF(AH20=0,0,VLOOKUP(AH20,'得点テーブル'!$B$14:$K$59,9,0))</f>
        <v>0</v>
      </c>
      <c r="AJ20" s="73"/>
      <c r="AK20" s="173">
        <f>IF(AJ20=0,0,VLOOKUP(AJ20,'得点テーブル'!$B$14:$K$59,10,0))</f>
        <v>0</v>
      </c>
      <c r="AL20" s="73"/>
      <c r="AM20" s="173">
        <f>IF(AL20=0,0,VLOOKUP(AL20,'得点テーブル'!$B$14:$K$59,10,0))</f>
        <v>0</v>
      </c>
      <c r="AN20" s="73"/>
      <c r="AO20" s="173">
        <f>IF(AN20=0,0,VLOOKUP(AN20,'得点テーブル'!$B$14:$K$59,10,0))</f>
        <v>0</v>
      </c>
      <c r="AP20" s="73"/>
      <c r="AQ20" s="173">
        <f>IF(AP20=0,0,VLOOKUP(AP20,'得点テーブル'!$B$14:$K$59,10,0))*1.25</f>
        <v>0</v>
      </c>
      <c r="AR20" s="73"/>
      <c r="AS20" s="173">
        <f>IF(AR20=0,0,VLOOKUP(AR20,'得点テーブル'!$B$14:$K$59,10,0))</f>
        <v>0</v>
      </c>
      <c r="AX20"/>
      <c r="AY20"/>
      <c r="AZ20"/>
      <c r="BA20"/>
      <c r="BB20"/>
      <c r="BC20"/>
    </row>
    <row r="21" spans="2:55" ht="13.5">
      <c r="B21" s="129">
        <v>16</v>
      </c>
      <c r="C21" s="23">
        <f t="shared" si="0"/>
        <v>16</v>
      </c>
      <c r="D21" s="148" t="s">
        <v>547</v>
      </c>
      <c r="E21" s="95" t="s">
        <v>388</v>
      </c>
      <c r="F21" s="133" t="s">
        <v>85</v>
      </c>
      <c r="G21" s="20">
        <f t="shared" si="1"/>
        <v>154</v>
      </c>
      <c r="H21" s="73" t="s">
        <v>253</v>
      </c>
      <c r="I21" s="21">
        <f>IF(H21=0,0,VLOOKUP(H21,'得点テーブル'!$B$14:$I$59,2,0))</f>
        <v>3</v>
      </c>
      <c r="J21" s="22"/>
      <c r="K21" s="21">
        <f>IF(J21=0,0,VLOOKUP(J21,'得点テーブル'!$B$14:$I$59,2,0))*0.25</f>
        <v>0</v>
      </c>
      <c r="L21" s="67"/>
      <c r="M21" s="21">
        <f>IF(L21=0,0,VLOOKUP(L21,'得点テーブル'!$B$14:$I$59,2,0))*1.25</f>
        <v>0</v>
      </c>
      <c r="N21" s="74">
        <v>7</v>
      </c>
      <c r="O21" s="21">
        <f>IF(N21=0,0,VLOOKUP(N21,'得点テーブル'!$B$14:$I$59,3,0))</f>
        <v>50</v>
      </c>
      <c r="P21" s="107"/>
      <c r="Q21" s="21">
        <f>IF(P21=0,0,VLOOKUP(P21,'得点テーブル'!$B$14:$I$59,3,0))*1.25</f>
        <v>0</v>
      </c>
      <c r="R21" s="67">
        <v>32</v>
      </c>
      <c r="S21" s="21">
        <f>IF(R21=0,0,VLOOKUP(R21,'得点テーブル'!$B$14:$I$59,4,0))</f>
        <v>16</v>
      </c>
      <c r="T21" s="67" t="s">
        <v>441</v>
      </c>
      <c r="U21" s="21">
        <f>IF(T21=0,0,VLOOKUP(T21,'得点テーブル'!$B$14:$I$59,5,0))</f>
        <v>2</v>
      </c>
      <c r="V21" s="67"/>
      <c r="W21" s="21">
        <f>IF(V21=0,0,VLOOKUP(V21,'得点テーブル'!$B$14:$I$59,5,0))</f>
        <v>0</v>
      </c>
      <c r="X21" s="67" t="s">
        <v>253</v>
      </c>
      <c r="Y21" s="21">
        <f>IF(X21=0,0,VLOOKUP(X21,'得点テーブル'!$B$14:$I$59,6,0))</f>
        <v>5</v>
      </c>
      <c r="Z21" s="67">
        <v>16</v>
      </c>
      <c r="AA21" s="21">
        <f>IF(Z21=0,0,VLOOKUP(Z21,'得点テーブル'!$B$14:$I$59,7,0))</f>
        <v>30</v>
      </c>
      <c r="AB21" s="67"/>
      <c r="AC21" s="21">
        <f>IF(AB21=0,0,VLOOKUP(AB21,'得点テーブル'!$B$14:$I$59,7,0))*1.25</f>
        <v>0</v>
      </c>
      <c r="AD21" s="107" t="s">
        <v>253</v>
      </c>
      <c r="AE21" s="21">
        <f>IF(AD21=0,0,VLOOKUP(AD21,'得点テーブル'!$B$14:$L$59,11,0))</f>
        <v>10</v>
      </c>
      <c r="AF21" s="67" t="s">
        <v>485</v>
      </c>
      <c r="AG21" s="21">
        <f>IF(AF21=0,0,VLOOKUP(AF21,'得点テーブル'!$B$14:$I$59,5,0))</f>
        <v>8</v>
      </c>
      <c r="AH21" s="67">
        <v>16</v>
      </c>
      <c r="AI21" s="21">
        <f>IF(AH21=0,0,VLOOKUP(AH21,'得点テーブル'!$B$14:$K$59,9,0))</f>
        <v>30</v>
      </c>
      <c r="AJ21" s="73"/>
      <c r="AK21" s="173">
        <f>IF(AJ21=0,0,VLOOKUP(AJ21,'得点テーブル'!$B$14:$K$59,10,0))</f>
        <v>0</v>
      </c>
      <c r="AL21" s="73"/>
      <c r="AM21" s="173">
        <f>IF(AL21=0,0,VLOOKUP(AL21,'得点テーブル'!$B$14:$K$59,10,0))</f>
        <v>0</v>
      </c>
      <c r="AN21" s="73"/>
      <c r="AO21" s="173">
        <f>IF(AN21=0,0,VLOOKUP(AN21,'得点テーブル'!$B$14:$K$59,10,0))</f>
        <v>0</v>
      </c>
      <c r="AP21" s="73"/>
      <c r="AQ21" s="173">
        <f>IF(AP21=0,0,VLOOKUP(AP21,'得点テーブル'!$B$14:$K$59,10,0))*1.25</f>
        <v>0</v>
      </c>
      <c r="AR21" s="73"/>
      <c r="AS21" s="173">
        <f>IF(AR21=0,0,VLOOKUP(AR21,'得点テーブル'!$B$14:$K$59,10,0))</f>
        <v>0</v>
      </c>
      <c r="AX21"/>
      <c r="AY21"/>
      <c r="AZ21"/>
      <c r="BA21"/>
      <c r="BB21"/>
      <c r="BC21"/>
    </row>
    <row r="22" spans="2:55" ht="13.5">
      <c r="B22" s="129">
        <v>17</v>
      </c>
      <c r="C22" s="23">
        <f t="shared" si="0"/>
        <v>17</v>
      </c>
      <c r="D22" s="142" t="s">
        <v>61</v>
      </c>
      <c r="E22" s="95" t="s">
        <v>520</v>
      </c>
      <c r="F22" s="132" t="s">
        <v>119</v>
      </c>
      <c r="G22" s="20">
        <f t="shared" si="1"/>
        <v>128</v>
      </c>
      <c r="H22" s="73">
        <v>16</v>
      </c>
      <c r="I22" s="21">
        <f>IF(H22=0,0,VLOOKUP(H22,'得点テーブル'!$B$14:$I$59,2,0))</f>
        <v>27</v>
      </c>
      <c r="J22" s="22"/>
      <c r="K22" s="21">
        <f>IF(J22=0,0,VLOOKUP(J22,'得点テーブル'!$B$14:$I$59,2,0))*0.25</f>
        <v>0</v>
      </c>
      <c r="L22" s="67"/>
      <c r="M22" s="21">
        <f>IF(L22=0,0,VLOOKUP(L22,'得点テーブル'!$B$14:$I$59,2,0))*1.25</f>
        <v>0</v>
      </c>
      <c r="N22" s="74">
        <v>8</v>
      </c>
      <c r="O22" s="21">
        <f>IF(N22=0,0,VLOOKUP(N22,'得点テーブル'!$B$14:$I$59,3,0))</f>
        <v>50</v>
      </c>
      <c r="P22" s="107"/>
      <c r="Q22" s="21">
        <f>IF(P22=0,0,VLOOKUP(P22,'得点テーブル'!$B$14:$I$59,3,0))*1.25</f>
        <v>0</v>
      </c>
      <c r="R22" s="67">
        <v>32</v>
      </c>
      <c r="S22" s="21">
        <f>IF(R22=0,0,VLOOKUP(R22,'得点テーブル'!$B$14:$I$59,4,0))</f>
        <v>16</v>
      </c>
      <c r="T22" s="67" t="s">
        <v>397</v>
      </c>
      <c r="U22" s="21">
        <f>IF(T22=0,0,VLOOKUP(T22,'得点テーブル'!$B$14:$I$59,5,0))</f>
        <v>20</v>
      </c>
      <c r="V22" s="67"/>
      <c r="W22" s="21">
        <f>IF(V22=0,0,VLOOKUP(V22,'得点テーブル'!$B$14:$I$59,5,0))</f>
        <v>0</v>
      </c>
      <c r="X22" s="67"/>
      <c r="Y22" s="21">
        <f>IF(X22=0,0,VLOOKUP(X22,'得点テーブル'!$B$14:$I$59,6,0))</f>
        <v>0</v>
      </c>
      <c r="Z22" s="67" t="s">
        <v>440</v>
      </c>
      <c r="AA22" s="21">
        <f>IF(Z22=0,0,VLOOKUP(Z22,'得点テーブル'!$B$14:$I$59,7,0))</f>
        <v>5</v>
      </c>
      <c r="AB22" s="67"/>
      <c r="AC22" s="21">
        <f>IF(AB22=0,0,VLOOKUP(AB22,'得点テーブル'!$B$14:$I$59,7,0))*1.25</f>
        <v>0</v>
      </c>
      <c r="AD22" s="107" t="s">
        <v>440</v>
      </c>
      <c r="AE22" s="21">
        <f>IF(AD22=0,0,VLOOKUP(AD22,'得点テーブル'!$B$14:$L$59,11,0))</f>
        <v>10</v>
      </c>
      <c r="AF22" s="67"/>
      <c r="AG22" s="21">
        <f>IF(AF22=0,0,VLOOKUP(AF22,'得点テーブル'!$B$14:$I$59,5,0))</f>
        <v>0</v>
      </c>
      <c r="AH22" s="67"/>
      <c r="AI22" s="21">
        <f>IF(AH22=0,0,VLOOKUP(AH22,'得点テーブル'!$B$14:$K$59,9,0))</f>
        <v>0</v>
      </c>
      <c r="AJ22" s="73"/>
      <c r="AK22" s="173">
        <f>IF(AJ22=0,0,VLOOKUP(AJ22,'得点テーブル'!$B$14:$K$59,10,0))</f>
        <v>0</v>
      </c>
      <c r="AL22" s="73"/>
      <c r="AM22" s="173">
        <f>IF(AL22=0,0,VLOOKUP(AL22,'得点テーブル'!$B$14:$K$59,10,0))</f>
        <v>0</v>
      </c>
      <c r="AN22" s="73"/>
      <c r="AO22" s="173">
        <f>IF(AN22=0,0,VLOOKUP(AN22,'得点テーブル'!$B$14:$K$59,10,0))</f>
        <v>0</v>
      </c>
      <c r="AP22" s="73"/>
      <c r="AQ22" s="173">
        <f>IF(AP22=0,0,VLOOKUP(AP22,'得点テーブル'!$B$14:$K$59,10,0))*1.25</f>
        <v>0</v>
      </c>
      <c r="AR22" s="73"/>
      <c r="AS22" s="173">
        <f>IF(AR22=0,0,VLOOKUP(AR22,'得点テーブル'!$B$14:$K$59,10,0))</f>
        <v>0</v>
      </c>
      <c r="AX22"/>
      <c r="AY22"/>
      <c r="AZ22"/>
      <c r="BA22"/>
      <c r="BB22"/>
      <c r="BC22"/>
    </row>
    <row r="23" spans="2:55" ht="13.5">
      <c r="B23" s="129">
        <v>18</v>
      </c>
      <c r="C23" s="23">
        <f t="shared" si="0"/>
        <v>18</v>
      </c>
      <c r="D23" s="148" t="s">
        <v>551</v>
      </c>
      <c r="E23" s="95" t="s">
        <v>516</v>
      </c>
      <c r="F23" s="187" t="s">
        <v>85</v>
      </c>
      <c r="G23" s="20">
        <f t="shared" si="1"/>
        <v>117.25</v>
      </c>
      <c r="H23" s="73"/>
      <c r="I23" s="21">
        <f>IF(H23=0,0,VLOOKUP(H23,'得点テーブル'!$B$14:$I$59,2,0))</f>
        <v>0</v>
      </c>
      <c r="J23" s="22"/>
      <c r="K23" s="21">
        <f>IF(J23=0,0,VLOOKUP(J23,'得点テーブル'!$B$14:$I$59,2,0))*0.25</f>
        <v>0</v>
      </c>
      <c r="L23" s="67" t="s">
        <v>556</v>
      </c>
      <c r="M23" s="21">
        <f>IF(L23=0,0,VLOOKUP(L23,'得点テーブル'!$B$14:$I$59,2,0))*1.25</f>
        <v>3.75</v>
      </c>
      <c r="N23" s="74"/>
      <c r="O23" s="21">
        <f>IF(N23=0,0,VLOOKUP(N23,'得点テーブル'!$B$14:$I$59,3,0))</f>
        <v>0</v>
      </c>
      <c r="P23" s="107">
        <v>16</v>
      </c>
      <c r="Q23" s="21">
        <f>IF(P23=0,0,VLOOKUP(P23,'得点テーブル'!$B$14:$I$59,3,0))*1.25</f>
        <v>37.5</v>
      </c>
      <c r="R23" s="67">
        <v>16</v>
      </c>
      <c r="S23" s="21">
        <f>IF(R23=0,0,VLOOKUP(R23,'得点テーブル'!$B$14:$I$59,4,0))</f>
        <v>24</v>
      </c>
      <c r="T23" s="67" t="s">
        <v>408</v>
      </c>
      <c r="U23" s="21">
        <f>IF(T23=0,0,VLOOKUP(T23,'得点テーブル'!$B$14:$I$59,5,0))</f>
        <v>24</v>
      </c>
      <c r="V23" s="67" t="s">
        <v>485</v>
      </c>
      <c r="W23" s="21">
        <f>IF(V23=0,0,VLOOKUP(V23,'得点テーブル'!$B$14:$I$59,5,0))</f>
        <v>8</v>
      </c>
      <c r="X23" s="67"/>
      <c r="Y23" s="21">
        <f>IF(X23=0,0,VLOOKUP(X23,'得点テーブル'!$B$14:$I$59,6,0))</f>
        <v>0</v>
      </c>
      <c r="Z23" s="67"/>
      <c r="AA23" s="21">
        <f>IF(Z23=0,0,VLOOKUP(Z23,'得点テーブル'!$B$14:$I$59,7,0))</f>
        <v>0</v>
      </c>
      <c r="AB23" s="67"/>
      <c r="AC23" s="21">
        <f>IF(AB23=0,0,VLOOKUP(AB23,'得点テーブル'!$B$14:$I$59,7,0))*1.25</f>
        <v>0</v>
      </c>
      <c r="AD23" s="107">
        <v>64</v>
      </c>
      <c r="AE23" s="21">
        <f>IF(AD23=0,0,VLOOKUP(AD23,'得点テーブル'!$B$14:$L$59,11,0))</f>
        <v>20</v>
      </c>
      <c r="AF23" s="67"/>
      <c r="AG23" s="21">
        <f>IF(AF23=0,0,VLOOKUP(AF23,'得点テーブル'!$B$14:$I$59,5,0))</f>
        <v>0</v>
      </c>
      <c r="AH23" s="67"/>
      <c r="AI23" s="21">
        <f>IF(AH23=0,0,VLOOKUP(AH23,'得点テーブル'!$B$14:$K$59,9,0))</f>
        <v>0</v>
      </c>
      <c r="AJ23" s="73"/>
      <c r="AK23" s="173">
        <f>IF(AJ23=0,0,VLOOKUP(AJ23,'得点テーブル'!$B$14:$K$59,10,0))</f>
        <v>0</v>
      </c>
      <c r="AL23" s="73"/>
      <c r="AM23" s="173">
        <f>IF(AL23=0,0,VLOOKUP(AL23,'得点テーブル'!$B$14:$K$59,10,0))</f>
        <v>0</v>
      </c>
      <c r="AN23" s="73"/>
      <c r="AO23" s="173">
        <f>IF(AN23=0,0,VLOOKUP(AN23,'得点テーブル'!$B$14:$K$59,10,0))</f>
        <v>0</v>
      </c>
      <c r="AP23" s="73"/>
      <c r="AQ23" s="173">
        <f>IF(AP23=0,0,VLOOKUP(AP23,'得点テーブル'!$B$14:$K$59,10,0))*1.25</f>
        <v>0</v>
      </c>
      <c r="AR23" s="73"/>
      <c r="AS23" s="173">
        <f>IF(AR23=0,0,VLOOKUP(AR23,'得点テーブル'!$B$14:$K$59,10,0))</f>
        <v>0</v>
      </c>
      <c r="AX23"/>
      <c r="AY23"/>
      <c r="AZ23"/>
      <c r="BA23"/>
      <c r="BB23"/>
      <c r="BC23"/>
    </row>
    <row r="24" spans="2:55" ht="13.5">
      <c r="B24" s="129">
        <v>20</v>
      </c>
      <c r="C24" s="23">
        <f t="shared" si="0"/>
        <v>19</v>
      </c>
      <c r="D24" s="148" t="s">
        <v>436</v>
      </c>
      <c r="E24" s="95" t="s">
        <v>192</v>
      </c>
      <c r="F24" s="132" t="s">
        <v>118</v>
      </c>
      <c r="G24" s="20">
        <f t="shared" si="1"/>
        <v>97</v>
      </c>
      <c r="H24" s="73"/>
      <c r="I24" s="21">
        <f>IF(H24=0,0,VLOOKUP(H24,'得点テーブル'!$B$14:$I$59,2,0))</f>
        <v>0</v>
      </c>
      <c r="J24" s="22"/>
      <c r="K24" s="21">
        <f>IF(J24=0,0,VLOOKUP(J24,'得点テーブル'!$B$14:$I$59,2,0))*0.25</f>
        <v>0</v>
      </c>
      <c r="L24" s="67"/>
      <c r="M24" s="21">
        <f>IF(L24=0,0,VLOOKUP(L24,'得点テーブル'!$B$14:$I$59,2,0))*1.25</f>
        <v>0</v>
      </c>
      <c r="N24" s="74">
        <v>16</v>
      </c>
      <c r="O24" s="21">
        <f>IF(N24=0,0,VLOOKUP(N24,'得点テーブル'!$B$14:$I$59,3,0))</f>
        <v>30</v>
      </c>
      <c r="P24" s="107"/>
      <c r="Q24" s="21">
        <f>IF(P24=0,0,VLOOKUP(P24,'得点テーブル'!$B$14:$I$59,3,0))*1.25</f>
        <v>0</v>
      </c>
      <c r="R24" s="67"/>
      <c r="S24" s="21">
        <f>IF(R24=0,0,VLOOKUP(R24,'得点テーブル'!$B$14:$I$59,4,0))</f>
        <v>0</v>
      </c>
      <c r="T24" s="67" t="s">
        <v>441</v>
      </c>
      <c r="U24" s="21">
        <f>IF(T24=0,0,VLOOKUP(T24,'得点テーブル'!$B$14:$I$59,5,0))</f>
        <v>2</v>
      </c>
      <c r="V24" s="67"/>
      <c r="W24" s="21">
        <f>IF(V24=0,0,VLOOKUP(V24,'得点テーブル'!$B$14:$I$59,5,0))</f>
        <v>0</v>
      </c>
      <c r="X24" s="67">
        <v>16</v>
      </c>
      <c r="Y24" s="21">
        <f>IF(X24=0,0,VLOOKUP(X24,'得点テーブル'!$B$14:$I$59,6,0))</f>
        <v>30</v>
      </c>
      <c r="Z24" s="67" t="s">
        <v>253</v>
      </c>
      <c r="AA24" s="21">
        <f>IF(Z24=0,0,VLOOKUP(Z24,'得点テーブル'!$B$14:$I$59,7,0))</f>
        <v>5</v>
      </c>
      <c r="AB24" s="67"/>
      <c r="AC24" s="21">
        <f>IF(AB24=0,0,VLOOKUP(AB24,'得点テーブル'!$B$14:$I$59,7,0))*1.25</f>
        <v>0</v>
      </c>
      <c r="AD24" s="107" t="s">
        <v>253</v>
      </c>
      <c r="AE24" s="21">
        <f>IF(AD24=0,0,VLOOKUP(AD24,'得点テーブル'!$B$14:$L$59,11,0))</f>
        <v>10</v>
      </c>
      <c r="AF24" s="67" t="s">
        <v>407</v>
      </c>
      <c r="AG24" s="21">
        <f>IF(AF24=0,0,VLOOKUP(AF24,'得点テーブル'!$B$14:$I$59,5,0))</f>
        <v>15</v>
      </c>
      <c r="AH24" s="67" t="s">
        <v>253</v>
      </c>
      <c r="AI24" s="21">
        <f>IF(AH24=0,0,VLOOKUP(AH24,'得点テーブル'!$B$14:$K$59,9,0))</f>
        <v>5</v>
      </c>
      <c r="AJ24" s="73"/>
      <c r="AK24" s="173">
        <f>IF(AJ24=0,0,VLOOKUP(AJ24,'得点テーブル'!$B$14:$K$59,10,0))</f>
        <v>0</v>
      </c>
      <c r="AL24" s="73"/>
      <c r="AM24" s="173">
        <f>IF(AL24=0,0,VLOOKUP(AL24,'得点テーブル'!$B$14:$K$59,10,0))</f>
        <v>0</v>
      </c>
      <c r="AN24" s="73"/>
      <c r="AO24" s="173">
        <f>IF(AN24=0,0,VLOOKUP(AN24,'得点テーブル'!$B$14:$K$59,10,0))</f>
        <v>0</v>
      </c>
      <c r="AP24" s="73"/>
      <c r="AQ24" s="173">
        <f>IF(AP24=0,0,VLOOKUP(AP24,'得点テーブル'!$B$14:$K$59,10,0))*1.25</f>
        <v>0</v>
      </c>
      <c r="AR24" s="73"/>
      <c r="AS24" s="173">
        <f>IF(AR24=0,0,VLOOKUP(AR24,'得点テーブル'!$B$14:$K$59,10,0))</f>
        <v>0</v>
      </c>
      <c r="AX24"/>
      <c r="AY24"/>
      <c r="AZ24"/>
      <c r="BA24"/>
      <c r="BB24"/>
      <c r="BC24"/>
    </row>
    <row r="25" spans="2:55" ht="13.5">
      <c r="B25" s="129">
        <v>21</v>
      </c>
      <c r="C25" s="23">
        <f t="shared" si="0"/>
        <v>20</v>
      </c>
      <c r="D25" s="93" t="s">
        <v>62</v>
      </c>
      <c r="E25" s="95" t="s">
        <v>63</v>
      </c>
      <c r="F25" s="132" t="s">
        <v>119</v>
      </c>
      <c r="G25" s="20">
        <f t="shared" si="1"/>
        <v>96</v>
      </c>
      <c r="H25" s="73" t="s">
        <v>253</v>
      </c>
      <c r="I25" s="21">
        <f>IF(H25=0,0,VLOOKUP(H25,'得点テーブル'!$B$14:$I$59,2,0))</f>
        <v>3</v>
      </c>
      <c r="J25" s="22"/>
      <c r="K25" s="21">
        <f>IF(J25=0,0,VLOOKUP(J25,'得点テーブル'!$B$14:$I$59,2,0))*0.25</f>
        <v>0</v>
      </c>
      <c r="L25" s="67"/>
      <c r="M25" s="21">
        <f>IF(L25=0,0,VLOOKUP(L25,'得点テーブル'!$B$14:$I$59,2,0))*1.25</f>
        <v>0</v>
      </c>
      <c r="N25" s="74">
        <v>16</v>
      </c>
      <c r="O25" s="21">
        <f>IF(N25=0,0,VLOOKUP(N25,'得点テーブル'!$B$14:$I$59,3,0))</f>
        <v>30</v>
      </c>
      <c r="P25" s="107"/>
      <c r="Q25" s="21">
        <f>IF(P25=0,0,VLOOKUP(P25,'得点テーブル'!$B$14:$I$59,3,0))*1.25</f>
        <v>0</v>
      </c>
      <c r="R25" s="67">
        <v>32</v>
      </c>
      <c r="S25" s="21">
        <f>IF(R25=0,0,VLOOKUP(R25,'得点テーブル'!$B$14:$I$59,4,0))</f>
        <v>16</v>
      </c>
      <c r="T25" s="67" t="s">
        <v>398</v>
      </c>
      <c r="U25" s="21">
        <f>IF(T25=0,0,VLOOKUP(T25,'得点テーブル'!$B$14:$I$59,5,0))</f>
        <v>12</v>
      </c>
      <c r="V25" s="67"/>
      <c r="W25" s="21">
        <f>IF(V25=0,0,VLOOKUP(V25,'得点テーブル'!$B$14:$I$59,5,0))</f>
        <v>0</v>
      </c>
      <c r="X25" s="67">
        <v>16</v>
      </c>
      <c r="Y25" s="21">
        <f>IF(X25=0,0,VLOOKUP(X25,'得点テーブル'!$B$14:$I$59,6,0))</f>
        <v>30</v>
      </c>
      <c r="Z25" s="67" t="s">
        <v>253</v>
      </c>
      <c r="AA25" s="21">
        <f>IF(Z25=0,0,VLOOKUP(Z25,'得点テーブル'!$B$14:$I$59,7,0))</f>
        <v>5</v>
      </c>
      <c r="AB25" s="67"/>
      <c r="AC25" s="21">
        <f>IF(AB25=0,0,VLOOKUP(AB25,'得点テーブル'!$B$14:$I$59,7,0))*1.25</f>
        <v>0</v>
      </c>
      <c r="AD25" s="107"/>
      <c r="AE25" s="21">
        <f>IF(AD25=0,0,VLOOKUP(AD25,'得点テーブル'!$B$14:$L$59,11,0))</f>
        <v>0</v>
      </c>
      <c r="AF25" s="67"/>
      <c r="AG25" s="21">
        <f>IF(AF25=0,0,VLOOKUP(AF25,'得点テーブル'!$B$14:$I$59,5,0))</f>
        <v>0</v>
      </c>
      <c r="AH25" s="67"/>
      <c r="AI25" s="21">
        <f>IF(AH25=0,0,VLOOKUP(AH25,'得点テーブル'!$B$14:$K$59,9,0))</f>
        <v>0</v>
      </c>
      <c r="AJ25" s="73"/>
      <c r="AK25" s="173">
        <f>IF(AJ25=0,0,VLOOKUP(AJ25,'得点テーブル'!$B$14:$K$59,10,0))</f>
        <v>0</v>
      </c>
      <c r="AL25" s="73"/>
      <c r="AM25" s="173">
        <f>IF(AL25=0,0,VLOOKUP(AL25,'得点テーブル'!$B$14:$K$59,10,0))</f>
        <v>0</v>
      </c>
      <c r="AN25" s="73"/>
      <c r="AO25" s="173">
        <f>IF(AN25=0,0,VLOOKUP(AN25,'得点テーブル'!$B$14:$K$59,10,0))</f>
        <v>0</v>
      </c>
      <c r="AP25" s="73"/>
      <c r="AQ25" s="173">
        <f>IF(AP25=0,0,VLOOKUP(AP25,'得点テーブル'!$B$14:$K$59,10,0))*1.25</f>
        <v>0</v>
      </c>
      <c r="AR25" s="73"/>
      <c r="AS25" s="173">
        <f>IF(AR25=0,0,VLOOKUP(AR25,'得点テーブル'!$B$14:$K$59,10,0))</f>
        <v>0</v>
      </c>
      <c r="AX25"/>
      <c r="AY25"/>
      <c r="AZ25"/>
      <c r="BA25"/>
      <c r="BB25"/>
      <c r="BC25"/>
    </row>
    <row r="26" spans="2:55" ht="13.5">
      <c r="B26" s="129">
        <v>22</v>
      </c>
      <c r="C26" s="23">
        <f t="shared" si="0"/>
        <v>21</v>
      </c>
      <c r="D26" s="93" t="s">
        <v>167</v>
      </c>
      <c r="E26" s="95" t="s">
        <v>507</v>
      </c>
      <c r="F26" s="186" t="s">
        <v>85</v>
      </c>
      <c r="G26" s="20">
        <f t="shared" si="1"/>
        <v>95</v>
      </c>
      <c r="H26" s="73"/>
      <c r="I26" s="21">
        <f>IF(H26=0,0,VLOOKUP(H26,'得点テーブル'!$B$14:$I$59,2,0))</f>
        <v>0</v>
      </c>
      <c r="J26" s="22"/>
      <c r="K26" s="21">
        <f>IF(J26=0,0,VLOOKUP(J26,'得点テーブル'!$B$14:$I$59,2,0))*0.25</f>
        <v>0</v>
      </c>
      <c r="L26" s="67" t="s">
        <v>253</v>
      </c>
      <c r="M26" s="21">
        <f>IF(L26=0,0,VLOOKUP(L26,'得点テーブル'!$B$14:$I$59,2,0))*1.25</f>
        <v>3.75</v>
      </c>
      <c r="N26" s="74"/>
      <c r="O26" s="21">
        <f>IF(N26=0,0,VLOOKUP(N26,'得点テーブル'!$B$14:$I$59,3,0))</f>
        <v>0</v>
      </c>
      <c r="P26" s="107" t="s">
        <v>253</v>
      </c>
      <c r="Q26" s="21">
        <f>IF(P26=0,0,VLOOKUP(P26,'得点テーブル'!$B$14:$I$59,3,0))*1.25</f>
        <v>6.25</v>
      </c>
      <c r="R26" s="67"/>
      <c r="S26" s="21">
        <f>IF(R26=0,0,VLOOKUP(R26,'得点テーブル'!$B$14:$I$59,4,0))</f>
        <v>0</v>
      </c>
      <c r="T26" s="67">
        <v>3</v>
      </c>
      <c r="U26" s="21">
        <f>IF(T26=0,0,VLOOKUP(T26,'得点テーブル'!$B$14:$I$59,5,0))</f>
        <v>80</v>
      </c>
      <c r="V26" s="67"/>
      <c r="W26" s="21">
        <f>IF(V26=0,0,VLOOKUP(V26,'得点テーブル'!$B$14:$I$59,5,0))</f>
        <v>0</v>
      </c>
      <c r="X26" s="67"/>
      <c r="Y26" s="21">
        <f>IF(X26=0,0,VLOOKUP(X26,'得点テーブル'!$B$14:$I$59,6,0))</f>
        <v>0</v>
      </c>
      <c r="Z26" s="67"/>
      <c r="AA26" s="21">
        <f>IF(Z26=0,0,VLOOKUP(Z26,'得点テーブル'!$B$14:$I$59,7,0))</f>
        <v>0</v>
      </c>
      <c r="AB26" s="67"/>
      <c r="AC26" s="21">
        <f>IF(AB26=0,0,VLOOKUP(AB26,'得点テーブル'!$B$14:$I$59,7,0))*1.25</f>
        <v>0</v>
      </c>
      <c r="AD26" s="107"/>
      <c r="AE26" s="21">
        <f>IF(AD26=0,0,VLOOKUP(AD26,'得点テーブル'!$B$14:$L$59,11,0))</f>
        <v>0</v>
      </c>
      <c r="AF26" s="67"/>
      <c r="AG26" s="21">
        <f>IF(AF26=0,0,VLOOKUP(AF26,'得点テーブル'!$B$14:$I$59,5,0))</f>
        <v>0</v>
      </c>
      <c r="AH26" s="67" t="s">
        <v>253</v>
      </c>
      <c r="AI26" s="21">
        <f>IF(AH26=0,0,VLOOKUP(AH26,'得点テーブル'!$B$14:$K$59,9,0))</f>
        <v>5</v>
      </c>
      <c r="AJ26" s="73"/>
      <c r="AK26" s="173">
        <f>IF(AJ26=0,0,VLOOKUP(AJ26,'得点テーブル'!$B$14:$K$59,10,0))</f>
        <v>0</v>
      </c>
      <c r="AL26" s="73"/>
      <c r="AM26" s="173">
        <f>IF(AL26=0,0,VLOOKUP(AL26,'得点テーブル'!$B$14:$K$59,10,0))</f>
        <v>0</v>
      </c>
      <c r="AN26" s="73"/>
      <c r="AO26" s="173">
        <f>IF(AN26=0,0,VLOOKUP(AN26,'得点テーブル'!$B$14:$K$59,10,0))</f>
        <v>0</v>
      </c>
      <c r="AP26" s="73"/>
      <c r="AQ26" s="173">
        <f>IF(AP26=0,0,VLOOKUP(AP26,'得点テーブル'!$B$14:$K$59,10,0))*1.25</f>
        <v>0</v>
      </c>
      <c r="AR26" s="73"/>
      <c r="AS26" s="173">
        <f>IF(AR26=0,0,VLOOKUP(AR26,'得点テーブル'!$B$14:$K$59,10,0))</f>
        <v>0</v>
      </c>
      <c r="AX26"/>
      <c r="AY26"/>
      <c r="AZ26"/>
      <c r="BA26"/>
      <c r="BB26"/>
      <c r="BC26"/>
    </row>
    <row r="27" spans="2:55" ht="13.5">
      <c r="B27" s="129">
        <v>23</v>
      </c>
      <c r="C27" s="23">
        <f t="shared" si="0"/>
        <v>22</v>
      </c>
      <c r="D27" s="90" t="s">
        <v>55</v>
      </c>
      <c r="E27" s="95" t="s">
        <v>56</v>
      </c>
      <c r="F27" s="132" t="s">
        <v>118</v>
      </c>
      <c r="G27" s="20">
        <f t="shared" si="1"/>
        <v>67.25</v>
      </c>
      <c r="H27" s="73"/>
      <c r="I27" s="21">
        <f>IF(H27=0,0,VLOOKUP(H27,'得点テーブル'!$B$14:$I$59,2,0))</f>
        <v>0</v>
      </c>
      <c r="J27" s="22"/>
      <c r="K27" s="21">
        <f>IF(J27=0,0,VLOOKUP(J27,'得点テーブル'!$B$14:$I$59,2,0))*0.25</f>
        <v>0</v>
      </c>
      <c r="L27" s="67"/>
      <c r="M27" s="21">
        <f>IF(L27=0,0,VLOOKUP(L27,'得点テーブル'!$B$14:$I$59,2,0))*1.25</f>
        <v>0</v>
      </c>
      <c r="N27" s="74" t="s">
        <v>253</v>
      </c>
      <c r="O27" s="21">
        <f>IF(N27=0,0,VLOOKUP(N27,'得点テーブル'!$B$14:$I$59,3,0))</f>
        <v>5</v>
      </c>
      <c r="P27" s="107"/>
      <c r="Q27" s="21">
        <f>IF(P27=0,0,VLOOKUP(P27,'得点テーブル'!$B$14:$I$59,3,0))*1.25</f>
        <v>0</v>
      </c>
      <c r="R27" s="67">
        <v>64</v>
      </c>
      <c r="S27" s="21">
        <f>IF(R27=0,0,VLOOKUP(R27,'得点テーブル'!$B$14:$I$59,4,0))</f>
        <v>8</v>
      </c>
      <c r="T27" s="67" t="s">
        <v>339</v>
      </c>
      <c r="U27" s="21">
        <f>IF(T27=0,0,VLOOKUP(T27,'得点テーブル'!$B$14:$I$59,5,0))</f>
        <v>3</v>
      </c>
      <c r="V27" s="67"/>
      <c r="W27" s="21">
        <f>IF(V27=0,0,VLOOKUP(V27,'得点テーブル'!$B$14:$I$59,5,0))</f>
        <v>0</v>
      </c>
      <c r="X27" s="67">
        <v>16</v>
      </c>
      <c r="Y27" s="21">
        <f>IF(X27=0,0,VLOOKUP(X27,'得点テーブル'!$B$14:$I$59,6,0))</f>
        <v>30</v>
      </c>
      <c r="Z27" s="67" t="s">
        <v>441</v>
      </c>
      <c r="AA27" s="21">
        <f>IF(Z27=0,0,VLOOKUP(Z27,'得点テーブル'!$B$14:$I$59,7,0))</f>
        <v>5</v>
      </c>
      <c r="AB27" s="67" t="s">
        <v>253</v>
      </c>
      <c r="AC27" s="21">
        <f>IF(AB27=0,0,VLOOKUP(AB27,'得点テーブル'!$B$14:$I$59,7,0))*1.25</f>
        <v>6.25</v>
      </c>
      <c r="AD27" s="107" t="s">
        <v>253</v>
      </c>
      <c r="AE27" s="21">
        <f>IF(AD27=0,0,VLOOKUP(AD27,'得点テーブル'!$B$14:$L$59,11,0))</f>
        <v>10</v>
      </c>
      <c r="AF27" s="67"/>
      <c r="AG27" s="21">
        <f>IF(AF27=0,0,VLOOKUP(AF27,'得点テーブル'!$B$14:$I$59,5,0))</f>
        <v>0</v>
      </c>
      <c r="AH27" s="67"/>
      <c r="AI27" s="21">
        <f>IF(AH27=0,0,VLOOKUP(AH27,'得点テーブル'!$B$14:$K$59,9,0))</f>
        <v>0</v>
      </c>
      <c r="AJ27" s="73"/>
      <c r="AK27" s="173">
        <f>IF(AJ27=0,0,VLOOKUP(AJ27,'得点テーブル'!$B$14:$K$59,10,0))</f>
        <v>0</v>
      </c>
      <c r="AL27" s="73"/>
      <c r="AM27" s="173">
        <f>IF(AL27=0,0,VLOOKUP(AL27,'得点テーブル'!$B$14:$K$59,10,0))</f>
        <v>0</v>
      </c>
      <c r="AN27" s="73"/>
      <c r="AO27" s="173">
        <f>IF(AN27=0,0,VLOOKUP(AN27,'得点テーブル'!$B$14:$K$59,10,0))</f>
        <v>0</v>
      </c>
      <c r="AP27" s="73"/>
      <c r="AQ27" s="173">
        <f>IF(AP27=0,0,VLOOKUP(AP27,'得点テーブル'!$B$14:$K$59,10,0))*1.25</f>
        <v>0</v>
      </c>
      <c r="AR27" s="73"/>
      <c r="AS27" s="173">
        <f>IF(AR27=0,0,VLOOKUP(AR27,'得点テーブル'!$B$14:$K$59,10,0))</f>
        <v>0</v>
      </c>
      <c r="AX27"/>
      <c r="AY27"/>
      <c r="AZ27"/>
      <c r="BA27"/>
      <c r="BB27"/>
      <c r="BC27"/>
    </row>
    <row r="28" spans="2:55" ht="13.5">
      <c r="B28" s="129">
        <v>24</v>
      </c>
      <c r="C28" s="23">
        <f t="shared" si="0"/>
        <v>23</v>
      </c>
      <c r="D28" s="148" t="s">
        <v>467</v>
      </c>
      <c r="E28" s="196" t="s">
        <v>166</v>
      </c>
      <c r="F28" s="132" t="s">
        <v>118</v>
      </c>
      <c r="G28" s="20">
        <f t="shared" si="1"/>
        <v>67</v>
      </c>
      <c r="H28" s="73" t="s">
        <v>253</v>
      </c>
      <c r="I28" s="21">
        <f>IF(H28=0,0,VLOOKUP(H28,'得点テーブル'!$B$14:$I$59,2,0))</f>
        <v>3</v>
      </c>
      <c r="J28" s="22"/>
      <c r="K28" s="21">
        <f>IF(J28=0,0,VLOOKUP(J28,'得点テーブル'!$B$14:$I$59,2,0))*0.25</f>
        <v>0</v>
      </c>
      <c r="L28" s="67"/>
      <c r="M28" s="21">
        <f>IF(L28=0,0,VLOOKUP(L28,'得点テーブル'!$B$14:$I$59,2,0))*1.25</f>
        <v>0</v>
      </c>
      <c r="N28" s="74" t="s">
        <v>253</v>
      </c>
      <c r="O28" s="21">
        <f>IF(N28=0,0,VLOOKUP(N28,'得点テーブル'!$B$14:$I$59,3,0))</f>
        <v>5</v>
      </c>
      <c r="P28" s="107"/>
      <c r="Q28" s="21">
        <f>IF(P28=0,0,VLOOKUP(P28,'得点テーブル'!$B$14:$I$59,3,0))*1.25</f>
        <v>0</v>
      </c>
      <c r="R28" s="67">
        <v>32</v>
      </c>
      <c r="S28" s="21">
        <f>IF(R28=0,0,VLOOKUP(R28,'得点テーブル'!$B$14:$I$59,4,0))</f>
        <v>16</v>
      </c>
      <c r="T28" s="67"/>
      <c r="U28" s="21">
        <f>IF(T28=0,0,VLOOKUP(T28,'得点テーブル'!$B$14:$I$59,5,0))</f>
        <v>0</v>
      </c>
      <c r="V28" s="67"/>
      <c r="W28" s="21">
        <f>IF(V28=0,0,VLOOKUP(V28,'得点テーブル'!$B$14:$I$59,5,0))</f>
        <v>0</v>
      </c>
      <c r="X28" s="67">
        <v>16</v>
      </c>
      <c r="Y28" s="21">
        <f>IF(X28=0,0,VLOOKUP(X28,'得点テーブル'!$B$14:$I$59,6,0))</f>
        <v>30</v>
      </c>
      <c r="Z28" s="67">
        <v>64</v>
      </c>
      <c r="AA28" s="21">
        <f>IF(Z28=0,0,VLOOKUP(Z28,'得点テーブル'!$B$14:$I$59,7,0))</f>
        <v>10</v>
      </c>
      <c r="AB28" s="67"/>
      <c r="AC28" s="21">
        <f>IF(AB28=0,0,VLOOKUP(AB28,'得点テーブル'!$B$14:$I$59,7,0))*1.25</f>
        <v>0</v>
      </c>
      <c r="AD28" s="107"/>
      <c r="AE28" s="21">
        <f>IF(AD28=0,0,VLOOKUP(AD28,'得点テーブル'!$B$14:$L$59,11,0))</f>
        <v>0</v>
      </c>
      <c r="AF28" s="67" t="s">
        <v>230</v>
      </c>
      <c r="AG28" s="21">
        <f>IF(AF28=0,0,VLOOKUP(AF28,'得点テーブル'!$B$14:$I$59,5,0))</f>
        <v>3</v>
      </c>
      <c r="AH28" s="67"/>
      <c r="AI28" s="21">
        <f>IF(AH28=0,0,VLOOKUP(AH28,'得点テーブル'!$B$14:$K$59,9,0))</f>
        <v>0</v>
      </c>
      <c r="AJ28" s="73"/>
      <c r="AK28" s="173">
        <f>IF(AJ28=0,0,VLOOKUP(AJ28,'得点テーブル'!$B$14:$K$59,10,0))</f>
        <v>0</v>
      </c>
      <c r="AL28" s="73"/>
      <c r="AM28" s="173">
        <f>IF(AL28=0,0,VLOOKUP(AL28,'得点テーブル'!$B$14:$K$59,10,0))</f>
        <v>0</v>
      </c>
      <c r="AN28" s="73"/>
      <c r="AO28" s="173">
        <f>IF(AN28=0,0,VLOOKUP(AN28,'得点テーブル'!$B$14:$K$59,10,0))</f>
        <v>0</v>
      </c>
      <c r="AP28" s="73"/>
      <c r="AQ28" s="173">
        <f>IF(AP28=0,0,VLOOKUP(AP28,'得点テーブル'!$B$14:$K$59,10,0))*1.25</f>
        <v>0</v>
      </c>
      <c r="AR28" s="73"/>
      <c r="AS28" s="173">
        <f>IF(AR28=0,0,VLOOKUP(AR28,'得点テーブル'!$B$14:$K$59,10,0))</f>
        <v>0</v>
      </c>
      <c r="AX28"/>
      <c r="AY28"/>
      <c r="AZ28"/>
      <c r="BA28"/>
      <c r="BB28"/>
      <c r="BC28"/>
    </row>
    <row r="29" spans="2:55" ht="13.5">
      <c r="B29" s="129">
        <v>25</v>
      </c>
      <c r="C29" s="23">
        <f t="shared" si="0"/>
        <v>24</v>
      </c>
      <c r="D29" s="94" t="s">
        <v>172</v>
      </c>
      <c r="E29" s="95" t="s">
        <v>267</v>
      </c>
      <c r="F29" s="133" t="s">
        <v>85</v>
      </c>
      <c r="G29" s="20">
        <f t="shared" si="1"/>
        <v>63</v>
      </c>
      <c r="H29" s="73"/>
      <c r="I29" s="21">
        <f>IF(H29=0,0,VLOOKUP(H29,'得点テーブル'!$B$14:$I$59,2,0))</f>
        <v>0</v>
      </c>
      <c r="J29" s="22"/>
      <c r="K29" s="21">
        <f>IF(J29=0,0,VLOOKUP(J29,'得点テーブル'!$B$14:$I$59,2,0))*0.25</f>
        <v>0</v>
      </c>
      <c r="L29" s="67"/>
      <c r="M29" s="21">
        <f>IF(L29=0,0,VLOOKUP(L29,'得点テーブル'!$B$14:$I$59,2,0))*1.25</f>
        <v>0</v>
      </c>
      <c r="N29" s="74" t="s">
        <v>253</v>
      </c>
      <c r="O29" s="21">
        <f>IF(N29=0,0,VLOOKUP(N29,'得点テーブル'!$B$14:$I$59,3,0))</f>
        <v>5</v>
      </c>
      <c r="P29" s="107"/>
      <c r="Q29" s="21">
        <f>IF(P29=0,0,VLOOKUP(P29,'得点テーブル'!$B$14:$I$59,3,0))*1.25</f>
        <v>0</v>
      </c>
      <c r="R29" s="67" t="s">
        <v>143</v>
      </c>
      <c r="S29" s="21">
        <f>IF(R29=0,0,VLOOKUP(R29,'得点テーブル'!$B$14:$I$59,4,0))</f>
        <v>2</v>
      </c>
      <c r="T29" s="67"/>
      <c r="U29" s="21">
        <f>IF(T29=0,0,VLOOKUP(T29,'得点テーブル'!$B$14:$I$59,5,0))</f>
        <v>0</v>
      </c>
      <c r="V29" s="67"/>
      <c r="W29" s="21">
        <f>IF(V29=0,0,VLOOKUP(V29,'得点テーブル'!$B$14:$I$59,5,0))</f>
        <v>0</v>
      </c>
      <c r="X29" s="67">
        <v>16</v>
      </c>
      <c r="Y29" s="21">
        <f>IF(X29=0,0,VLOOKUP(X29,'得点テーブル'!$B$14:$I$59,6,0))</f>
        <v>30</v>
      </c>
      <c r="Z29" s="67">
        <v>64</v>
      </c>
      <c r="AA29" s="21">
        <f>IF(Z29=0,0,VLOOKUP(Z29,'得点テーブル'!$B$14:$I$59,7,0))</f>
        <v>10</v>
      </c>
      <c r="AB29" s="67"/>
      <c r="AC29" s="21">
        <f>IF(AB29=0,0,VLOOKUP(AB29,'得点テーブル'!$B$14:$I$59,7,0))*1.25</f>
        <v>0</v>
      </c>
      <c r="AD29" s="107" t="s">
        <v>253</v>
      </c>
      <c r="AE29" s="21">
        <f>IF(AD29=0,0,VLOOKUP(AD29,'得点テーブル'!$B$14:$L$59,11,0))</f>
        <v>10</v>
      </c>
      <c r="AF29" s="67" t="s">
        <v>443</v>
      </c>
      <c r="AG29" s="21">
        <f>IF(AF29=0,0,VLOOKUP(AF29,'得点テーブル'!$B$14:$I$59,5,0))</f>
        <v>1</v>
      </c>
      <c r="AH29" s="67" t="s">
        <v>253</v>
      </c>
      <c r="AI29" s="21">
        <f>IF(AH29=0,0,VLOOKUP(AH29,'得点テーブル'!$B$14:$K$59,9,0))</f>
        <v>5</v>
      </c>
      <c r="AJ29" s="73"/>
      <c r="AK29" s="173">
        <f>IF(AJ29=0,0,VLOOKUP(AJ29,'得点テーブル'!$B$14:$K$59,10,0))</f>
        <v>0</v>
      </c>
      <c r="AL29" s="73"/>
      <c r="AM29" s="173">
        <f>IF(AL29=0,0,VLOOKUP(AL29,'得点テーブル'!$B$14:$K$59,10,0))</f>
        <v>0</v>
      </c>
      <c r="AN29" s="73"/>
      <c r="AO29" s="173">
        <f>IF(AN29=0,0,VLOOKUP(AN29,'得点テーブル'!$B$14:$K$59,10,0))</f>
        <v>0</v>
      </c>
      <c r="AP29" s="73"/>
      <c r="AQ29" s="173">
        <f>IF(AP29=0,0,VLOOKUP(AP29,'得点テーブル'!$B$14:$K$59,10,0))*1.25</f>
        <v>0</v>
      </c>
      <c r="AR29" s="73"/>
      <c r="AS29" s="173">
        <f>IF(AR29=0,0,VLOOKUP(AR29,'得点テーブル'!$B$14:$K$59,10,0))</f>
        <v>0</v>
      </c>
      <c r="AX29"/>
      <c r="AY29"/>
      <c r="AZ29"/>
      <c r="BA29"/>
      <c r="BB29"/>
      <c r="BC29"/>
    </row>
    <row r="30" spans="2:55" ht="13.5">
      <c r="B30" s="129">
        <v>26</v>
      </c>
      <c r="C30" s="23">
        <f t="shared" si="0"/>
        <v>25</v>
      </c>
      <c r="D30" s="148" t="s">
        <v>411</v>
      </c>
      <c r="E30" s="95" t="s">
        <v>516</v>
      </c>
      <c r="F30" s="133" t="s">
        <v>85</v>
      </c>
      <c r="G30" s="20">
        <f t="shared" si="1"/>
        <v>61.25</v>
      </c>
      <c r="H30" s="73"/>
      <c r="I30" s="21">
        <f>IF(H30=0,0,VLOOKUP(H30,'得点テーブル'!$B$14:$I$59,2,0))</f>
        <v>0</v>
      </c>
      <c r="J30" s="22"/>
      <c r="K30" s="21">
        <f>IF(J30=0,0,VLOOKUP(J30,'得点テーブル'!$B$14:$I$59,2,0))*0.25</f>
        <v>0</v>
      </c>
      <c r="L30" s="67" t="s">
        <v>253</v>
      </c>
      <c r="M30" s="21">
        <f>IF(L30=0,0,VLOOKUP(L30,'得点テーブル'!$B$14:$I$59,2,0))*1.25</f>
        <v>3.75</v>
      </c>
      <c r="N30" s="74"/>
      <c r="O30" s="21">
        <f>IF(N30=0,0,VLOOKUP(N30,'得点テーブル'!$B$14:$I$59,3,0))</f>
        <v>0</v>
      </c>
      <c r="P30" s="107" t="s">
        <v>253</v>
      </c>
      <c r="Q30" s="21">
        <f>IF(P30=0,0,VLOOKUP(P30,'得点テーブル'!$B$14:$I$59,3,0))*1.25</f>
        <v>6.25</v>
      </c>
      <c r="R30" s="67">
        <v>32</v>
      </c>
      <c r="S30" s="21">
        <f>IF(R30=0,0,VLOOKUP(R30,'得点テーブル'!$B$14:$I$59,4,0))</f>
        <v>16</v>
      </c>
      <c r="T30" s="67"/>
      <c r="U30" s="21">
        <f>IF(T30=0,0,VLOOKUP(T30,'得点テーブル'!$B$14:$I$59,5,0))</f>
        <v>0</v>
      </c>
      <c r="V30" s="67"/>
      <c r="W30" s="21">
        <f>IF(V30=0,0,VLOOKUP(V30,'得点テーブル'!$B$14:$I$59,5,0))</f>
        <v>0</v>
      </c>
      <c r="X30" s="67"/>
      <c r="Y30" s="21">
        <f>IF(X30=0,0,VLOOKUP(X30,'得点テーブル'!$B$14:$I$59,6,0))</f>
        <v>0</v>
      </c>
      <c r="Z30" s="67"/>
      <c r="AA30" s="21">
        <f>IF(Z30=0,0,VLOOKUP(Z30,'得点テーブル'!$B$14:$I$59,7,0))</f>
        <v>0</v>
      </c>
      <c r="AB30" s="67" t="s">
        <v>253</v>
      </c>
      <c r="AC30" s="21">
        <f>IF(AB30=0,0,VLOOKUP(AB30,'得点テーブル'!$B$14:$I$59,7,0))*1.25</f>
        <v>6.25</v>
      </c>
      <c r="AD30" s="107"/>
      <c r="AE30" s="21">
        <f>IF(AD30=0,0,VLOOKUP(AD30,'得点テーブル'!$B$14:$L$59,11,0))</f>
        <v>0</v>
      </c>
      <c r="AF30" s="67" t="s">
        <v>408</v>
      </c>
      <c r="AG30" s="21">
        <f>IF(AF30=0,0,VLOOKUP(AF30,'得点テーブル'!$B$14:$I$59,5,0))</f>
        <v>24</v>
      </c>
      <c r="AH30" s="67" t="s">
        <v>440</v>
      </c>
      <c r="AI30" s="21">
        <f>IF(AH30=0,0,VLOOKUP(AH30,'得点テーブル'!$B$14:$K$59,9,0))</f>
        <v>5</v>
      </c>
      <c r="AJ30" s="73"/>
      <c r="AK30" s="173">
        <f>IF(AJ30=0,0,VLOOKUP(AJ30,'得点テーブル'!$B$14:$K$59,10,0))</f>
        <v>0</v>
      </c>
      <c r="AL30" s="73"/>
      <c r="AM30" s="173">
        <f>IF(AL30=0,0,VLOOKUP(AL30,'得点テーブル'!$B$14:$K$59,10,0))</f>
        <v>0</v>
      </c>
      <c r="AN30" s="73"/>
      <c r="AO30" s="173">
        <f>IF(AN30=0,0,VLOOKUP(AN30,'得点テーブル'!$B$14:$K$59,10,0))</f>
        <v>0</v>
      </c>
      <c r="AP30" s="73"/>
      <c r="AQ30" s="173">
        <f>IF(AP30=0,0,VLOOKUP(AP30,'得点テーブル'!$B$14:$K$59,10,0))*1.25</f>
        <v>0</v>
      </c>
      <c r="AR30" s="73"/>
      <c r="AS30" s="173">
        <f>IF(AR30=0,0,VLOOKUP(AR30,'得点テーブル'!$B$14:$K$59,10,0))</f>
        <v>0</v>
      </c>
      <c r="AX30"/>
      <c r="AY30"/>
      <c r="AZ30"/>
      <c r="BA30"/>
      <c r="BB30"/>
      <c r="BC30"/>
    </row>
    <row r="31" spans="2:55" ht="13.5">
      <c r="B31" s="129">
        <v>27</v>
      </c>
      <c r="C31" s="23">
        <f t="shared" si="0"/>
        <v>26</v>
      </c>
      <c r="D31" s="148" t="s">
        <v>264</v>
      </c>
      <c r="E31" s="95" t="s">
        <v>529</v>
      </c>
      <c r="F31" s="133" t="s">
        <v>85</v>
      </c>
      <c r="G31" s="20">
        <f t="shared" si="1"/>
        <v>60.25</v>
      </c>
      <c r="H31" s="73"/>
      <c r="I31" s="21">
        <f>IF(H31=0,0,VLOOKUP(H31,'得点テーブル'!$B$14:$I$59,2,0))</f>
        <v>0</v>
      </c>
      <c r="J31" s="22"/>
      <c r="K31" s="21">
        <f>IF(J31=0,0,VLOOKUP(J31,'得点テーブル'!$B$14:$I$59,2,0))*0.25</f>
        <v>0</v>
      </c>
      <c r="L31" s="67" t="s">
        <v>253</v>
      </c>
      <c r="M31" s="21">
        <f>IF(L31=0,0,VLOOKUP(L31,'得点テーブル'!$B$14:$I$59,2,0))*1.25</f>
        <v>3.75</v>
      </c>
      <c r="N31" s="74"/>
      <c r="O31" s="21">
        <f>IF(N31=0,0,VLOOKUP(N31,'得点テーブル'!$B$14:$I$59,3,0))</f>
        <v>0</v>
      </c>
      <c r="P31" s="107" t="s">
        <v>253</v>
      </c>
      <c r="Q31" s="21">
        <f>IF(P31=0,0,VLOOKUP(P31,'得点テーブル'!$B$14:$I$59,3,0))*1.25</f>
        <v>6.25</v>
      </c>
      <c r="R31" s="67">
        <v>16</v>
      </c>
      <c r="S31" s="21">
        <f>IF(R31=0,0,VLOOKUP(R31,'得点テーブル'!$B$14:$I$59,4,0))</f>
        <v>24</v>
      </c>
      <c r="T31" s="67" t="s">
        <v>485</v>
      </c>
      <c r="U31" s="21">
        <f>IF(T31=0,0,VLOOKUP(T31,'得点テーブル'!$B$14:$I$59,5,0))</f>
        <v>8</v>
      </c>
      <c r="V31" s="67"/>
      <c r="W31" s="21">
        <f>IF(V31=0,0,VLOOKUP(V31,'得点テーブル'!$B$14:$I$59,5,0))</f>
        <v>0</v>
      </c>
      <c r="X31" s="67"/>
      <c r="Y31" s="21">
        <f>IF(X31=0,0,VLOOKUP(X31,'得点テーブル'!$B$14:$I$59,6,0))</f>
        <v>0</v>
      </c>
      <c r="Z31" s="67"/>
      <c r="AA31" s="21">
        <f>IF(Z31=0,0,VLOOKUP(Z31,'得点テーブル'!$B$14:$I$59,7,0))</f>
        <v>0</v>
      </c>
      <c r="AB31" s="67" t="s">
        <v>441</v>
      </c>
      <c r="AC31" s="21">
        <f>IF(AB31=0,0,VLOOKUP(AB31,'得点テーブル'!$B$14:$I$59,7,0))*1.25</f>
        <v>6.25</v>
      </c>
      <c r="AD31" s="107"/>
      <c r="AE31" s="21">
        <f>IF(AD31=0,0,VLOOKUP(AD31,'得点テーブル'!$B$14:$L$59,11,0))</f>
        <v>0</v>
      </c>
      <c r="AF31" s="67" t="s">
        <v>398</v>
      </c>
      <c r="AG31" s="21">
        <f>IF(AF31=0,0,VLOOKUP(AF31,'得点テーブル'!$B$14:$I$59,5,0))</f>
        <v>12</v>
      </c>
      <c r="AH31" s="67"/>
      <c r="AI31" s="21">
        <f>IF(AH31=0,0,VLOOKUP(AH31,'得点テーブル'!$B$14:$K$59,9,0))</f>
        <v>0</v>
      </c>
      <c r="AJ31" s="73"/>
      <c r="AK31" s="173">
        <f>IF(AJ31=0,0,VLOOKUP(AJ31,'得点テーブル'!$B$14:$K$59,10,0))</f>
        <v>0</v>
      </c>
      <c r="AL31" s="73"/>
      <c r="AM31" s="173">
        <f>IF(AL31=0,0,VLOOKUP(AL31,'得点テーブル'!$B$14:$K$59,10,0))</f>
        <v>0</v>
      </c>
      <c r="AN31" s="73"/>
      <c r="AO31" s="173">
        <f>IF(AN31=0,0,VLOOKUP(AN31,'得点テーブル'!$B$14:$K$59,10,0))</f>
        <v>0</v>
      </c>
      <c r="AP31" s="73"/>
      <c r="AQ31" s="173">
        <f>IF(AP31=0,0,VLOOKUP(AP31,'得点テーブル'!$B$14:$K$59,10,0))*1.25</f>
        <v>0</v>
      </c>
      <c r="AR31" s="73"/>
      <c r="AS31" s="173">
        <f>IF(AR31=0,0,VLOOKUP(AR31,'得点テーブル'!$B$14:$K$59,10,0))</f>
        <v>0</v>
      </c>
      <c r="AX31"/>
      <c r="AY31"/>
      <c r="AZ31"/>
      <c r="BA31"/>
      <c r="BB31"/>
      <c r="BC31"/>
    </row>
    <row r="32" spans="2:55" ht="13.5">
      <c r="B32" s="129">
        <v>28</v>
      </c>
      <c r="C32" s="23">
        <f t="shared" si="0"/>
        <v>27</v>
      </c>
      <c r="D32" s="151" t="s">
        <v>150</v>
      </c>
      <c r="E32" s="95" t="s">
        <v>491</v>
      </c>
      <c r="F32" s="132" t="s">
        <v>119</v>
      </c>
      <c r="G32" s="20">
        <f t="shared" si="1"/>
        <v>56</v>
      </c>
      <c r="H32" s="73"/>
      <c r="I32" s="21">
        <f>IF(H32=0,0,VLOOKUP(H32,'得点テーブル'!$B$14:$I$59,2,0))</f>
        <v>0</v>
      </c>
      <c r="J32" s="22"/>
      <c r="K32" s="21">
        <f>IF(J32=0,0,VLOOKUP(J32,'得点テーブル'!$B$14:$I$59,2,0))*0.25</f>
        <v>0</v>
      </c>
      <c r="L32" s="67"/>
      <c r="M32" s="21">
        <f>IF(L32=0,0,VLOOKUP(L32,'得点テーブル'!$B$14:$I$59,2,0))*1.25</f>
        <v>0</v>
      </c>
      <c r="N32" s="74"/>
      <c r="O32" s="21">
        <f>IF(N32=0,0,VLOOKUP(N32,'得点テーブル'!$B$14:$I$59,3,0))</f>
        <v>0</v>
      </c>
      <c r="P32" s="107"/>
      <c r="Q32" s="21">
        <f>IF(P32=0,0,VLOOKUP(P32,'得点テーブル'!$B$14:$I$59,3,0))*1.25</f>
        <v>0</v>
      </c>
      <c r="R32" s="67">
        <v>16</v>
      </c>
      <c r="S32" s="21">
        <f>IF(R32=0,0,VLOOKUP(R32,'得点テーブル'!$B$14:$I$59,4,0))</f>
        <v>24</v>
      </c>
      <c r="T32" s="67"/>
      <c r="U32" s="21">
        <f>IF(T32=0,0,VLOOKUP(T32,'得点テーブル'!$B$14:$I$59,5,0))</f>
        <v>0</v>
      </c>
      <c r="V32" s="67" t="s">
        <v>340</v>
      </c>
      <c r="W32" s="21">
        <f>IF(V32=0,0,VLOOKUP(V32,'得点テーブル'!$B$14:$I$59,5,0))</f>
        <v>2</v>
      </c>
      <c r="X32" s="67">
        <v>16</v>
      </c>
      <c r="Y32" s="21">
        <f>IF(X32=0,0,VLOOKUP(X32,'得点テーブル'!$B$14:$I$59,6,0))</f>
        <v>30</v>
      </c>
      <c r="Z32" s="67"/>
      <c r="AA32" s="21">
        <f>IF(Z32=0,0,VLOOKUP(Z32,'得点テーブル'!$B$14:$I$59,7,0))</f>
        <v>0</v>
      </c>
      <c r="AB32" s="67"/>
      <c r="AC32" s="21">
        <f>IF(AB32=0,0,VLOOKUP(AB32,'得点テーブル'!$B$14:$I$59,7,0))*1.25</f>
        <v>0</v>
      </c>
      <c r="AD32" s="107"/>
      <c r="AE32" s="21">
        <f>IF(AD32=0,0,VLOOKUP(AD32,'得点テーブル'!$B$14:$L$59,11,0))</f>
        <v>0</v>
      </c>
      <c r="AF32" s="67"/>
      <c r="AG32" s="21">
        <f>IF(AF32=0,0,VLOOKUP(AF32,'得点テーブル'!$B$14:$I$59,5,0))</f>
        <v>0</v>
      </c>
      <c r="AH32" s="67"/>
      <c r="AI32" s="21">
        <f>IF(AH32=0,0,VLOOKUP(AH32,'得点テーブル'!$B$14:$K$59,9,0))</f>
        <v>0</v>
      </c>
      <c r="AJ32" s="73"/>
      <c r="AK32" s="173">
        <f>IF(AJ32=0,0,VLOOKUP(AJ32,'得点テーブル'!$B$14:$K$59,10,0))</f>
        <v>0</v>
      </c>
      <c r="AL32" s="73"/>
      <c r="AM32" s="173">
        <f>IF(AL32=0,0,VLOOKUP(AL32,'得点テーブル'!$B$14:$K$59,10,0))</f>
        <v>0</v>
      </c>
      <c r="AN32" s="73"/>
      <c r="AO32" s="173">
        <f>IF(AN32=0,0,VLOOKUP(AN32,'得点テーブル'!$B$14:$K$59,10,0))</f>
        <v>0</v>
      </c>
      <c r="AP32" s="73"/>
      <c r="AQ32" s="173">
        <f>IF(AP32=0,0,VLOOKUP(AP32,'得点テーブル'!$B$14:$K$59,10,0))*1.25</f>
        <v>0</v>
      </c>
      <c r="AR32" s="73"/>
      <c r="AS32" s="173">
        <f>IF(AR32=0,0,VLOOKUP(AR32,'得点テーブル'!$B$14:$K$59,10,0))</f>
        <v>0</v>
      </c>
      <c r="AX32"/>
      <c r="AY32"/>
      <c r="AZ32"/>
      <c r="BA32"/>
      <c r="BB32"/>
      <c r="BC32"/>
    </row>
    <row r="33" spans="2:55" ht="13.5">
      <c r="B33" s="129">
        <v>29</v>
      </c>
      <c r="C33" s="23">
        <f t="shared" si="0"/>
        <v>28</v>
      </c>
      <c r="D33" s="152" t="s">
        <v>439</v>
      </c>
      <c r="E33" s="95" t="s">
        <v>657</v>
      </c>
      <c r="F33" s="132" t="s">
        <v>118</v>
      </c>
      <c r="G33" s="20">
        <f t="shared" si="1"/>
        <v>49</v>
      </c>
      <c r="H33" s="73"/>
      <c r="I33" s="21">
        <f>IF(H33=0,0,VLOOKUP(H33,'得点テーブル'!$B$14:$I$59,2,0))</f>
        <v>0</v>
      </c>
      <c r="J33" s="22"/>
      <c r="K33" s="21">
        <f>IF(J33=0,0,VLOOKUP(J33,'得点テーブル'!$B$14:$I$59,2,0))*0.25</f>
        <v>0</v>
      </c>
      <c r="L33" s="67"/>
      <c r="M33" s="21">
        <f>IF(L33=0,0,VLOOKUP(L33,'得点テーブル'!$B$14:$I$59,2,0))*1.25</f>
        <v>0</v>
      </c>
      <c r="N33" s="74">
        <v>16</v>
      </c>
      <c r="O33" s="21">
        <f>IF(N33=0,0,VLOOKUP(N33,'得点テーブル'!$B$14:$I$59,3,0))</f>
        <v>30</v>
      </c>
      <c r="P33" s="107"/>
      <c r="Q33" s="21">
        <f>IF(P33=0,0,VLOOKUP(P33,'得点テーブル'!$B$14:$I$59,3,0))*1.25</f>
        <v>0</v>
      </c>
      <c r="R33" s="67">
        <v>64</v>
      </c>
      <c r="S33" s="21">
        <f>IF(R33=0,0,VLOOKUP(R33,'得点テーブル'!$B$14:$I$59,4,0))</f>
        <v>8</v>
      </c>
      <c r="T33" s="67" t="s">
        <v>443</v>
      </c>
      <c r="U33" s="21">
        <f>IF(T33=0,0,VLOOKUP(T33,'得点テーブル'!$B$14:$I$59,5,0))</f>
        <v>1</v>
      </c>
      <c r="V33" s="67"/>
      <c r="W33" s="21">
        <f>IF(V33=0,0,VLOOKUP(V33,'得点テーブル'!$B$14:$I$59,5,0))</f>
        <v>0</v>
      </c>
      <c r="X33" s="67" t="s">
        <v>253</v>
      </c>
      <c r="Y33" s="21">
        <f>IF(X33=0,0,VLOOKUP(X33,'得点テーブル'!$B$14:$I$59,6,0))</f>
        <v>5</v>
      </c>
      <c r="Z33" s="67" t="s">
        <v>253</v>
      </c>
      <c r="AA33" s="21">
        <f>IF(Z33=0,0,VLOOKUP(Z33,'得点テーブル'!$B$14:$I$59,7,0))</f>
        <v>5</v>
      </c>
      <c r="AB33" s="22"/>
      <c r="AC33" s="21">
        <f>IF(AB33=0,0,VLOOKUP(AB33,'得点テーブル'!$B$14:$I$59,7,0))*1.25</f>
        <v>0</v>
      </c>
      <c r="AD33" s="107"/>
      <c r="AE33" s="21">
        <f>IF(AD33=0,0,VLOOKUP(AD33,'得点テーブル'!$B$14:$L$59,11,0))</f>
        <v>0</v>
      </c>
      <c r="AF33" s="67"/>
      <c r="AG33" s="21">
        <f>IF(AF33=0,0,VLOOKUP(AF33,'得点テーブル'!$B$14:$I$59,5,0))</f>
        <v>0</v>
      </c>
      <c r="AH33" s="67"/>
      <c r="AI33" s="21">
        <f>IF(AH33=0,0,VLOOKUP(AH33,'得点テーブル'!$B$14:$K$59,9,0))</f>
        <v>0</v>
      </c>
      <c r="AJ33" s="73"/>
      <c r="AK33" s="173">
        <f>IF(AJ33=0,0,VLOOKUP(AJ33,'得点テーブル'!$B$14:$K$59,10,0))</f>
        <v>0</v>
      </c>
      <c r="AL33" s="73"/>
      <c r="AM33" s="173">
        <f>IF(AL33=0,0,VLOOKUP(AL33,'得点テーブル'!$B$14:$K$59,10,0))</f>
        <v>0</v>
      </c>
      <c r="AN33" s="73"/>
      <c r="AO33" s="173">
        <f>IF(AN33=0,0,VLOOKUP(AN33,'得点テーブル'!$B$14:$K$59,10,0))</f>
        <v>0</v>
      </c>
      <c r="AP33" s="73"/>
      <c r="AQ33" s="173">
        <f>IF(AP33=0,0,VLOOKUP(AP33,'得点テーブル'!$B$14:$K$59,10,0))*1.25</f>
        <v>0</v>
      </c>
      <c r="AR33" s="73"/>
      <c r="AS33" s="173">
        <f>IF(AR33=0,0,VLOOKUP(AR33,'得点テーブル'!$B$14:$K$59,10,0))</f>
        <v>0</v>
      </c>
      <c r="AX33"/>
      <c r="AY33"/>
      <c r="AZ33"/>
      <c r="BA33"/>
      <c r="BB33"/>
      <c r="BC33"/>
    </row>
    <row r="34" spans="2:55" ht="13.5">
      <c r="B34" s="129">
        <v>30</v>
      </c>
      <c r="C34" s="23">
        <f t="shared" si="0"/>
        <v>29</v>
      </c>
      <c r="D34" s="144" t="s">
        <v>269</v>
      </c>
      <c r="E34" s="143" t="s">
        <v>267</v>
      </c>
      <c r="F34" s="133" t="s">
        <v>85</v>
      </c>
      <c r="G34" s="20">
        <f t="shared" si="1"/>
        <v>45.25</v>
      </c>
      <c r="H34" s="73"/>
      <c r="I34" s="21">
        <f>IF(H34=0,0,VLOOKUP(H34,'得点テーブル'!$B$14:$I$59,2,0))</f>
        <v>0</v>
      </c>
      <c r="J34" s="22"/>
      <c r="K34" s="21">
        <f>IF(J34=0,0,VLOOKUP(J34,'得点テーブル'!$B$14:$I$59,2,0))*0.25</f>
        <v>0</v>
      </c>
      <c r="L34" s="67"/>
      <c r="M34" s="21">
        <f>IF(L34=0,0,VLOOKUP(L34,'得点テーブル'!$B$14:$I$59,2,0))*1.25</f>
        <v>0</v>
      </c>
      <c r="N34" s="74"/>
      <c r="O34" s="21">
        <f>IF(N34=0,0,VLOOKUP(N34,'得点テーブル'!$B$14:$I$59,3,0))</f>
        <v>0</v>
      </c>
      <c r="P34" s="107" t="s">
        <v>253</v>
      </c>
      <c r="Q34" s="21">
        <f>IF(P34=0,0,VLOOKUP(P34,'得点テーブル'!$B$14:$I$59,3,0))*1.25</f>
        <v>6.25</v>
      </c>
      <c r="R34" s="67">
        <v>64</v>
      </c>
      <c r="S34" s="21">
        <f>IF(R34=0,0,VLOOKUP(R34,'得点テーブル'!$B$14:$I$59,4,0))</f>
        <v>8</v>
      </c>
      <c r="T34" s="67"/>
      <c r="U34" s="21">
        <f>IF(T34=0,0,VLOOKUP(T34,'得点テーブル'!$B$14:$I$59,5,0))</f>
        <v>0</v>
      </c>
      <c r="V34" s="67" t="s">
        <v>443</v>
      </c>
      <c r="W34" s="21">
        <f>IF(V34=0,0,VLOOKUP(V34,'得点テーブル'!$B$14:$I$59,5,0))</f>
        <v>1</v>
      </c>
      <c r="X34" s="67"/>
      <c r="Y34" s="21">
        <f>IF(X34=0,0,VLOOKUP(X34,'得点テーブル'!$B$14:$I$59,6,0))</f>
        <v>0</v>
      </c>
      <c r="Z34" s="67"/>
      <c r="AA34" s="21">
        <f>IF(Z34=0,0,VLOOKUP(Z34,'得点テーブル'!$B$14:$I$59,7,0))</f>
        <v>0</v>
      </c>
      <c r="AB34" s="67">
        <v>32</v>
      </c>
      <c r="AC34" s="21">
        <f>IF(AB34=0,0,VLOOKUP(AB34,'得点テーブル'!$B$14:$I$59,7,0))*1.25</f>
        <v>25</v>
      </c>
      <c r="AD34" s="107"/>
      <c r="AE34" s="21">
        <f>IF(AD34=0,0,VLOOKUP(AD34,'得点テーブル'!$B$14:$L$59,11,0))</f>
        <v>0</v>
      </c>
      <c r="AF34" s="67"/>
      <c r="AG34" s="21">
        <f>IF(AF34=0,0,VLOOKUP(AF34,'得点テーブル'!$B$14:$I$59,5,0))</f>
        <v>0</v>
      </c>
      <c r="AH34" s="67" t="s">
        <v>253</v>
      </c>
      <c r="AI34" s="21">
        <f>IF(AH34=0,0,VLOOKUP(AH34,'得点テーブル'!$B$14:$K$59,9,0))</f>
        <v>5</v>
      </c>
      <c r="AJ34" s="73"/>
      <c r="AK34" s="173">
        <f>IF(AJ34=0,0,VLOOKUP(AJ34,'得点テーブル'!$B$14:$K$59,10,0))</f>
        <v>0</v>
      </c>
      <c r="AL34" s="73"/>
      <c r="AM34" s="173">
        <f>IF(AL34=0,0,VLOOKUP(AL34,'得点テーブル'!$B$14:$K$59,10,0))</f>
        <v>0</v>
      </c>
      <c r="AN34" s="73"/>
      <c r="AO34" s="173">
        <f>IF(AN34=0,0,VLOOKUP(AN34,'得点テーブル'!$B$14:$K$59,10,0))</f>
        <v>0</v>
      </c>
      <c r="AP34" s="73"/>
      <c r="AQ34" s="173">
        <f>IF(AP34=0,0,VLOOKUP(AP34,'得点テーブル'!$B$14:$K$59,10,0))*1.25</f>
        <v>0</v>
      </c>
      <c r="AR34" s="73"/>
      <c r="AS34" s="173">
        <f>IF(AR34=0,0,VLOOKUP(AR34,'得点テーブル'!$B$14:$K$59,10,0))</f>
        <v>0</v>
      </c>
      <c r="AX34"/>
      <c r="AY34"/>
      <c r="AZ34"/>
      <c r="BA34"/>
      <c r="BB34"/>
      <c r="BC34"/>
    </row>
    <row r="35" spans="2:55" ht="13.5">
      <c r="B35" s="129">
        <v>31</v>
      </c>
      <c r="C35" s="23">
        <f t="shared" si="0"/>
        <v>30</v>
      </c>
      <c r="D35" s="145" t="s">
        <v>554</v>
      </c>
      <c r="E35" s="217" t="s">
        <v>555</v>
      </c>
      <c r="F35" s="132" t="s">
        <v>118</v>
      </c>
      <c r="G35" s="20">
        <f t="shared" si="1"/>
        <v>44</v>
      </c>
      <c r="H35" s="73" t="s">
        <v>441</v>
      </c>
      <c r="I35" s="21">
        <f>IF(H35=0,0,VLOOKUP(H35,'得点テーブル'!$B$14:$I$59,2,0))</f>
        <v>3</v>
      </c>
      <c r="J35" s="22"/>
      <c r="K35" s="21">
        <f>IF(J35=0,0,VLOOKUP(J35,'得点テーブル'!$B$14:$I$59,2,0))*0.25</f>
        <v>0</v>
      </c>
      <c r="L35" s="67"/>
      <c r="M35" s="21">
        <f>IF(L35=0,0,VLOOKUP(L35,'得点テーブル'!$B$14:$I$59,2,0))*1.25</f>
        <v>0</v>
      </c>
      <c r="N35" s="74"/>
      <c r="O35" s="21">
        <f>IF(N35=0,0,VLOOKUP(N35,'得点テーブル'!$B$14:$I$59,3,0))</f>
        <v>0</v>
      </c>
      <c r="P35" s="107"/>
      <c r="Q35" s="21">
        <f>IF(P35=0,0,VLOOKUP(P35,'得点テーブル'!$B$14:$I$59,3,0))*1.25</f>
        <v>0</v>
      </c>
      <c r="R35" s="67">
        <v>32</v>
      </c>
      <c r="S35" s="21">
        <f>IF(R35=0,0,VLOOKUP(R35,'得点テーブル'!$B$14:$I$59,4,0))</f>
        <v>16</v>
      </c>
      <c r="T35" s="67"/>
      <c r="U35" s="21">
        <f>IF(T35=0,0,VLOOKUP(T35,'得点テーブル'!$B$14:$I$59,5,0))</f>
        <v>0</v>
      </c>
      <c r="V35" s="67"/>
      <c r="W35" s="21">
        <f>IF(V35=0,0,VLOOKUP(V35,'得点テーブル'!$B$14:$I$59,5,0))</f>
        <v>0</v>
      </c>
      <c r="X35" s="67" t="s">
        <v>253</v>
      </c>
      <c r="Y35" s="21">
        <f>IF(X35=0,0,VLOOKUP(X35,'得点テーブル'!$B$14:$I$59,6,0))</f>
        <v>5</v>
      </c>
      <c r="Z35" s="67" t="s">
        <v>253</v>
      </c>
      <c r="AA35" s="21">
        <f>IF(Z35=0,0,VLOOKUP(Z35,'得点テーブル'!$B$14:$I$59,7,0))</f>
        <v>5</v>
      </c>
      <c r="AB35" s="22"/>
      <c r="AC35" s="21">
        <f>IF(AB35=0,0,VLOOKUP(AB35,'得点テーブル'!$B$14:$I$59,7,0))*1.25</f>
        <v>0</v>
      </c>
      <c r="AD35" s="107" t="s">
        <v>441</v>
      </c>
      <c r="AE35" s="21">
        <f>IF(AD35=0,0,VLOOKUP(AD35,'得点テーブル'!$B$14:$L$59,11,0))</f>
        <v>10</v>
      </c>
      <c r="AF35" s="67"/>
      <c r="AG35" s="21">
        <f>IF(AF35=0,0,VLOOKUP(AF35,'得点テーブル'!$B$14:$I$59,5,0))</f>
        <v>0</v>
      </c>
      <c r="AH35" s="67" t="s">
        <v>253</v>
      </c>
      <c r="AI35" s="21">
        <f>IF(AH35=0,0,VLOOKUP(AH35,'得点テーブル'!$B$14:$K$59,9,0))</f>
        <v>5</v>
      </c>
      <c r="AJ35" s="73"/>
      <c r="AK35" s="173">
        <f>IF(AJ35=0,0,VLOOKUP(AJ35,'得点テーブル'!$B$14:$K$59,10,0))</f>
        <v>0</v>
      </c>
      <c r="AL35" s="73"/>
      <c r="AM35" s="173">
        <f>IF(AL35=0,0,VLOOKUP(AL35,'得点テーブル'!$B$14:$K$59,10,0))</f>
        <v>0</v>
      </c>
      <c r="AN35" s="73"/>
      <c r="AO35" s="173">
        <f>IF(AN35=0,0,VLOOKUP(AN35,'得点テーブル'!$B$14:$K$59,10,0))</f>
        <v>0</v>
      </c>
      <c r="AP35" s="73"/>
      <c r="AQ35" s="173">
        <f>IF(AP35=0,0,VLOOKUP(AP35,'得点テーブル'!$B$14:$K$59,10,0))*1.25</f>
        <v>0</v>
      </c>
      <c r="AR35" s="73"/>
      <c r="AS35" s="173">
        <f>IF(AR35=0,0,VLOOKUP(AR35,'得点テーブル'!$B$14:$K$59,10,0))</f>
        <v>0</v>
      </c>
      <c r="AX35"/>
      <c r="AY35"/>
      <c r="AZ35"/>
      <c r="BA35"/>
      <c r="BB35"/>
      <c r="BC35"/>
    </row>
    <row r="36" spans="2:55" ht="13.5">
      <c r="B36" s="129">
        <v>32</v>
      </c>
      <c r="C36" s="23">
        <f t="shared" si="0"/>
        <v>31</v>
      </c>
      <c r="D36" s="247" t="s">
        <v>271</v>
      </c>
      <c r="E36" s="143" t="s">
        <v>267</v>
      </c>
      <c r="F36" s="133" t="s">
        <v>85</v>
      </c>
      <c r="G36" s="20">
        <f t="shared" si="1"/>
        <v>33</v>
      </c>
      <c r="H36" s="73"/>
      <c r="I36" s="21">
        <f>IF(H36=0,0,VLOOKUP(H36,'得点テーブル'!$B$14:$I$59,2,0))</f>
        <v>0</v>
      </c>
      <c r="J36" s="22"/>
      <c r="K36" s="21">
        <f>IF(J36=0,0,VLOOKUP(J36,'得点テーブル'!$B$14:$I$59,2,0))*0.25</f>
        <v>0</v>
      </c>
      <c r="L36" s="67"/>
      <c r="M36" s="21">
        <f>IF(L36=0,0,VLOOKUP(L36,'得点テーブル'!$B$14:$I$59,2,0))*1.25</f>
        <v>0</v>
      </c>
      <c r="N36" s="74" t="s">
        <v>253</v>
      </c>
      <c r="O36" s="21">
        <f>IF(N36=0,0,VLOOKUP(N36,'得点テーブル'!$B$14:$I$59,3,0))</f>
        <v>5</v>
      </c>
      <c r="P36" s="107"/>
      <c r="Q36" s="21">
        <f>IF(P36=0,0,VLOOKUP(P36,'得点テーブル'!$B$14:$I$59,3,0))*1.25</f>
        <v>0</v>
      </c>
      <c r="R36" s="67" t="s">
        <v>441</v>
      </c>
      <c r="S36" s="21">
        <f>IF(R36=0,0,VLOOKUP(R36,'得点テーブル'!$B$14:$I$59,4,0))</f>
        <v>2</v>
      </c>
      <c r="T36" s="67"/>
      <c r="U36" s="21">
        <f>IF(T36=0,0,VLOOKUP(T36,'得点テーブル'!$B$14:$I$59,5,0))</f>
        <v>0</v>
      </c>
      <c r="V36" s="67"/>
      <c r="W36" s="21">
        <f>IF(V36=0,0,VLOOKUP(V36,'得点テーブル'!$B$14:$I$59,5,0))</f>
        <v>0</v>
      </c>
      <c r="X36" s="67" t="s">
        <v>253</v>
      </c>
      <c r="Y36" s="21">
        <f>IF(X36=0,0,VLOOKUP(X36,'得点テーブル'!$B$14:$I$59,6,0))</f>
        <v>5</v>
      </c>
      <c r="Z36" s="67" t="s">
        <v>441</v>
      </c>
      <c r="AA36" s="21">
        <f>IF(Z36=0,0,VLOOKUP(Z36,'得点テーブル'!$B$14:$I$59,7,0))</f>
        <v>5</v>
      </c>
      <c r="AB36" s="67"/>
      <c r="AC36" s="21">
        <f>IF(AB36=0,0,VLOOKUP(AB36,'得点テーブル'!$B$14:$I$59,7,0))*1.25</f>
        <v>0</v>
      </c>
      <c r="AD36" s="107" t="s">
        <v>253</v>
      </c>
      <c r="AE36" s="21">
        <f>IF(AD36=0,0,VLOOKUP(AD36,'得点テーブル'!$B$14:$L$59,11,0))</f>
        <v>10</v>
      </c>
      <c r="AF36" s="67" t="s">
        <v>443</v>
      </c>
      <c r="AG36" s="21">
        <f>IF(AF36=0,0,VLOOKUP(AF36,'得点テーブル'!$B$14:$I$59,5,0))</f>
        <v>1</v>
      </c>
      <c r="AH36" s="67" t="s">
        <v>440</v>
      </c>
      <c r="AI36" s="21">
        <f>IF(AH36=0,0,VLOOKUP(AH36,'得点テーブル'!$B$14:$K$59,9,0))</f>
        <v>5</v>
      </c>
      <c r="AJ36" s="73"/>
      <c r="AK36" s="173">
        <f>IF(AJ36=0,0,VLOOKUP(AJ36,'得点テーブル'!$B$14:$K$59,10,0))</f>
        <v>0</v>
      </c>
      <c r="AL36" s="73"/>
      <c r="AM36" s="173">
        <f>IF(AL36=0,0,VLOOKUP(AL36,'得点テーブル'!$B$14:$K$59,10,0))</f>
        <v>0</v>
      </c>
      <c r="AN36" s="73"/>
      <c r="AO36" s="173">
        <f>IF(AN36=0,0,VLOOKUP(AN36,'得点テーブル'!$B$14:$K$59,10,0))</f>
        <v>0</v>
      </c>
      <c r="AP36" s="73"/>
      <c r="AQ36" s="173">
        <f>IF(AP36=0,0,VLOOKUP(AP36,'得点テーブル'!$B$14:$K$59,10,0))*1.25</f>
        <v>0</v>
      </c>
      <c r="AR36" s="73"/>
      <c r="AS36" s="173">
        <f>IF(AR36=0,0,VLOOKUP(AR36,'得点テーブル'!$B$14:$K$59,10,0))</f>
        <v>0</v>
      </c>
      <c r="AX36"/>
      <c r="AY36"/>
      <c r="AZ36"/>
      <c r="BA36"/>
      <c r="BB36"/>
      <c r="BC36"/>
    </row>
    <row r="37" spans="2:55" ht="13.5">
      <c r="B37" s="129">
        <v>33</v>
      </c>
      <c r="C37" s="23">
        <f t="shared" si="0"/>
        <v>32</v>
      </c>
      <c r="D37" s="185" t="s">
        <v>268</v>
      </c>
      <c r="E37" s="143" t="s">
        <v>622</v>
      </c>
      <c r="F37" s="133" t="s">
        <v>85</v>
      </c>
      <c r="G37" s="20">
        <f t="shared" si="1"/>
        <v>32.25</v>
      </c>
      <c r="H37" s="73"/>
      <c r="I37" s="21">
        <f>IF(H37=0,0,VLOOKUP(H37,'得点テーブル'!$B$14:$I$59,2,0))</f>
        <v>0</v>
      </c>
      <c r="J37" s="22"/>
      <c r="K37" s="21">
        <f>IF(J37=0,0,VLOOKUP(J37,'得点テーブル'!$B$14:$I$59,2,0))*0.25</f>
        <v>0</v>
      </c>
      <c r="L37" s="67"/>
      <c r="M37" s="21">
        <f>IF(L37=0,0,VLOOKUP(L37,'得点テーブル'!$B$14:$I$59,2,0))*1.25</f>
        <v>0</v>
      </c>
      <c r="N37" s="74"/>
      <c r="O37" s="21">
        <f>IF(N37=0,0,VLOOKUP(N37,'得点テーブル'!$B$14:$I$59,3,0))</f>
        <v>0</v>
      </c>
      <c r="P37" s="107" t="s">
        <v>253</v>
      </c>
      <c r="Q37" s="21">
        <f>IF(P37=0,0,VLOOKUP(P37,'得点テーブル'!$B$14:$I$59,3,0))*1.25</f>
        <v>6.25</v>
      </c>
      <c r="R37" s="67">
        <v>64</v>
      </c>
      <c r="S37" s="21">
        <f>IF(R37=0,0,VLOOKUP(R37,'得点テーブル'!$B$14:$I$59,4,0))</f>
        <v>8</v>
      </c>
      <c r="T37" s="67" t="s">
        <v>336</v>
      </c>
      <c r="U37" s="21">
        <f>IF(T37=0,0,VLOOKUP(T37,'得点テーブル'!$B$14:$I$59,5,0))</f>
        <v>3</v>
      </c>
      <c r="V37" s="67"/>
      <c r="W37" s="21">
        <f>IF(V37=0,0,VLOOKUP(V37,'得点テーブル'!$B$14:$I$59,5,0))</f>
        <v>0</v>
      </c>
      <c r="X37" s="67"/>
      <c r="Y37" s="21">
        <f>IF(X37=0,0,VLOOKUP(X37,'得点テーブル'!$B$14:$I$59,6,0))</f>
        <v>0</v>
      </c>
      <c r="Z37" s="67"/>
      <c r="AA37" s="21">
        <f>IF(Z37=0,0,VLOOKUP(Z37,'得点テーブル'!$B$14:$I$59,7,0))</f>
        <v>0</v>
      </c>
      <c r="AB37" s="67"/>
      <c r="AC37" s="21">
        <f>IF(AB37=0,0,VLOOKUP(AB37,'得点テーブル'!$B$14:$I$59,7,0))*1.25</f>
        <v>0</v>
      </c>
      <c r="AD37" s="107" t="s">
        <v>440</v>
      </c>
      <c r="AE37" s="21">
        <f>IF(AD37=0,0,VLOOKUP(AD37,'得点テーブル'!$B$14:$L$59,11,0))</f>
        <v>10</v>
      </c>
      <c r="AF37" s="67"/>
      <c r="AG37" s="21">
        <f>IF(AF37=0,0,VLOOKUP(AF37,'得点テーブル'!$B$14:$I$59,5,0))</f>
        <v>0</v>
      </c>
      <c r="AH37" s="67" t="s">
        <v>440</v>
      </c>
      <c r="AI37" s="21">
        <f>IF(AH37=0,0,VLOOKUP(AH37,'得点テーブル'!$B$14:$K$59,9,0))</f>
        <v>5</v>
      </c>
      <c r="AJ37" s="73"/>
      <c r="AK37" s="173">
        <f>IF(AJ37=0,0,VLOOKUP(AJ37,'得点テーブル'!$B$14:$K$59,10,0))</f>
        <v>0</v>
      </c>
      <c r="AL37" s="73"/>
      <c r="AM37" s="173">
        <f>IF(AL37=0,0,VLOOKUP(AL37,'得点テーブル'!$B$14:$K$59,10,0))</f>
        <v>0</v>
      </c>
      <c r="AN37" s="73"/>
      <c r="AO37" s="173">
        <f>IF(AN37=0,0,VLOOKUP(AN37,'得点テーブル'!$B$14:$K$59,10,0))</f>
        <v>0</v>
      </c>
      <c r="AP37" s="73"/>
      <c r="AQ37" s="173">
        <f>IF(AP37=0,0,VLOOKUP(AP37,'得点テーブル'!$B$14:$K$59,10,0))*1.25</f>
        <v>0</v>
      </c>
      <c r="AR37" s="73"/>
      <c r="AS37" s="173">
        <f>IF(AR37=0,0,VLOOKUP(AR37,'得点テーブル'!$B$14:$K$59,10,0))</f>
        <v>0</v>
      </c>
      <c r="AX37"/>
      <c r="AY37"/>
      <c r="AZ37"/>
      <c r="BA37"/>
      <c r="BB37"/>
      <c r="BC37"/>
    </row>
    <row r="38" spans="2:55" ht="13.5">
      <c r="B38" s="129">
        <v>34</v>
      </c>
      <c r="C38" s="23">
        <f aca="true" t="shared" si="2" ref="C38:C69">IF(G38=0,"",RANK(G38,$G$6:$G$174))</f>
        <v>33</v>
      </c>
      <c r="D38" s="151" t="s">
        <v>461</v>
      </c>
      <c r="E38" s="217" t="s">
        <v>555</v>
      </c>
      <c r="F38" s="132" t="s">
        <v>118</v>
      </c>
      <c r="G38" s="20">
        <f aca="true" t="shared" si="3" ref="G38:G69">SUM(I38+K38+M38+O38+Q38+U38+S38+W38+Y38+AA38+AC38+AE38+AG38+AI38+AK38+AO38+AQ38+AS38)</f>
        <v>31</v>
      </c>
      <c r="H38" s="73" t="s">
        <v>253</v>
      </c>
      <c r="I38" s="21">
        <f>IF(H38=0,0,VLOOKUP(H38,'得点テーブル'!$B$14:$I$59,2,0))</f>
        <v>3</v>
      </c>
      <c r="J38" s="22"/>
      <c r="K38" s="21">
        <f>IF(J38=0,0,VLOOKUP(J38,'得点テーブル'!$B$14:$I$59,2,0))*0.25</f>
        <v>0</v>
      </c>
      <c r="L38" s="67"/>
      <c r="M38" s="21">
        <f>IF(L38=0,0,VLOOKUP(L38,'得点テーブル'!$B$14:$I$59,2,0))*1.25</f>
        <v>0</v>
      </c>
      <c r="N38" s="74"/>
      <c r="O38" s="21">
        <f>IF(N38=0,0,VLOOKUP(N38,'得点テーブル'!$B$14:$I$59,3,0))</f>
        <v>0</v>
      </c>
      <c r="P38" s="107"/>
      <c r="Q38" s="21">
        <f>IF(P38=0,0,VLOOKUP(P38,'得点テーブル'!$B$14:$I$59,3,0))*1.25</f>
        <v>0</v>
      </c>
      <c r="R38" s="67">
        <v>64</v>
      </c>
      <c r="S38" s="21">
        <f>IF(R38=0,0,VLOOKUP(R38,'得点テーブル'!$B$14:$I$59,4,0))</f>
        <v>8</v>
      </c>
      <c r="T38" s="67"/>
      <c r="U38" s="21">
        <f>IF(T38=0,0,VLOOKUP(T38,'得点テーブル'!$B$14:$I$59,5,0))</f>
        <v>0</v>
      </c>
      <c r="V38" s="67"/>
      <c r="W38" s="21">
        <f>IF(V38=0,0,VLOOKUP(V38,'得点テーブル'!$B$14:$I$59,5,0))</f>
        <v>0</v>
      </c>
      <c r="X38" s="67" t="s">
        <v>253</v>
      </c>
      <c r="Y38" s="21">
        <f>IF(X38=0,0,VLOOKUP(X38,'得点テーブル'!$B$14:$I$59,6,0))</f>
        <v>5</v>
      </c>
      <c r="Z38" s="67"/>
      <c r="AA38" s="21">
        <f>IF(Z38=0,0,VLOOKUP(Z38,'得点テーブル'!$B$14:$I$59,7,0))</f>
        <v>0</v>
      </c>
      <c r="AB38" s="67"/>
      <c r="AC38" s="21">
        <f>IF(AB38=0,0,VLOOKUP(AB38,'得点テーブル'!$B$14:$I$59,7,0))*1.25</f>
        <v>0</v>
      </c>
      <c r="AD38" s="107" t="s">
        <v>253</v>
      </c>
      <c r="AE38" s="21">
        <f>IF(AD38=0,0,VLOOKUP(AD38,'得点テーブル'!$B$14:$L$59,11,0))</f>
        <v>10</v>
      </c>
      <c r="AF38" s="67"/>
      <c r="AG38" s="21">
        <f>IF(AF38=0,0,VLOOKUP(AF38,'得点テーブル'!$B$14:$I$59,5,0))</f>
        <v>0</v>
      </c>
      <c r="AH38" s="67" t="s">
        <v>253</v>
      </c>
      <c r="AI38" s="21">
        <f>IF(AH38=0,0,VLOOKUP(AH38,'得点テーブル'!$B$14:$K$59,9,0))</f>
        <v>5</v>
      </c>
      <c r="AJ38" s="73"/>
      <c r="AK38" s="173">
        <f>IF(AJ38=0,0,VLOOKUP(AJ38,'得点テーブル'!$B$14:$K$59,10,0))</f>
        <v>0</v>
      </c>
      <c r="AL38" s="73"/>
      <c r="AM38" s="173">
        <f>IF(AL38=0,0,VLOOKUP(AL38,'得点テーブル'!$B$14:$K$59,10,0))</f>
        <v>0</v>
      </c>
      <c r="AN38" s="73"/>
      <c r="AO38" s="173">
        <f>IF(AN38=0,0,VLOOKUP(AN38,'得点テーブル'!$B$14:$K$59,10,0))</f>
        <v>0</v>
      </c>
      <c r="AP38" s="73"/>
      <c r="AQ38" s="173">
        <f>IF(AP38=0,0,VLOOKUP(AP38,'得点テーブル'!$B$14:$K$59,10,0))*1.25</f>
        <v>0</v>
      </c>
      <c r="AR38" s="73"/>
      <c r="AS38" s="173">
        <f>IF(AR38=0,0,VLOOKUP(AR38,'得点テーブル'!$B$14:$K$59,10,0))</f>
        <v>0</v>
      </c>
      <c r="AX38"/>
      <c r="AY38"/>
      <c r="AZ38"/>
      <c r="BA38"/>
      <c r="BB38"/>
      <c r="BC38"/>
    </row>
    <row r="39" spans="2:55" ht="13.5">
      <c r="B39" s="129">
        <v>35</v>
      </c>
      <c r="C39" s="23">
        <f t="shared" si="2"/>
        <v>34</v>
      </c>
      <c r="D39" s="27" t="s">
        <v>527</v>
      </c>
      <c r="E39" s="143" t="s">
        <v>526</v>
      </c>
      <c r="F39" s="132" t="s">
        <v>85</v>
      </c>
      <c r="G39" s="20">
        <f t="shared" si="3"/>
        <v>26.25</v>
      </c>
      <c r="H39" s="73"/>
      <c r="I39" s="21">
        <f>IF(H39=0,0,VLOOKUP(H39,'得点テーブル'!$B$14:$I$59,2,0))</f>
        <v>0</v>
      </c>
      <c r="J39" s="22"/>
      <c r="K39" s="21">
        <f>IF(J39=0,0,VLOOKUP(J39,'得点テーブル'!$B$14:$I$59,2,0))*0.25</f>
        <v>0</v>
      </c>
      <c r="L39" s="67"/>
      <c r="M39" s="21">
        <f>IF(L39=0,0,VLOOKUP(L39,'得点テーブル'!$B$14:$I$59,2,0))*1.25</f>
        <v>0</v>
      </c>
      <c r="N39" s="74"/>
      <c r="O39" s="21">
        <f>IF(N39=0,0,VLOOKUP(N39,'得点テーブル'!$B$14:$I$59,3,0))</f>
        <v>0</v>
      </c>
      <c r="P39" s="107" t="s">
        <v>253</v>
      </c>
      <c r="Q39" s="21">
        <f>IF(P39=0,0,VLOOKUP(P39,'得点テーブル'!$B$14:$I$59,3,0))*1.25</f>
        <v>6.25</v>
      </c>
      <c r="R39" s="67">
        <v>32</v>
      </c>
      <c r="S39" s="21">
        <f>IF(R39=0,0,VLOOKUP(R39,'得点テーブル'!$B$14:$I$59,4,0))</f>
        <v>16</v>
      </c>
      <c r="T39" s="67" t="s">
        <v>253</v>
      </c>
      <c r="U39" s="21">
        <f>IF(T39=0,0,VLOOKUP(T39,'得点テーブル'!$B$14:$I$59,5,0))</f>
        <v>2</v>
      </c>
      <c r="V39" s="67" t="s">
        <v>340</v>
      </c>
      <c r="W39" s="21">
        <f>IF(V39=0,0,VLOOKUP(V39,'得点テーブル'!$B$14:$I$59,5,0))</f>
        <v>2</v>
      </c>
      <c r="X39" s="67"/>
      <c r="Y39" s="21">
        <f>IF(X39=0,0,VLOOKUP(X39,'得点テーブル'!$B$14:$I$59,6,0))</f>
        <v>0</v>
      </c>
      <c r="Z39" s="67"/>
      <c r="AA39" s="21">
        <f>IF(Z39=0,0,VLOOKUP(Z39,'得点テーブル'!$B$14:$I$59,7,0))</f>
        <v>0</v>
      </c>
      <c r="AB39" s="22"/>
      <c r="AC39" s="21">
        <f>IF(AB39=0,0,VLOOKUP(AB39,'得点テーブル'!$B$14:$I$59,7,0))*1.25</f>
        <v>0</v>
      </c>
      <c r="AD39" s="107"/>
      <c r="AE39" s="21">
        <f>IF(AD39=0,0,VLOOKUP(AD39,'得点テーブル'!$B$14:$L$59,11,0))</f>
        <v>0</v>
      </c>
      <c r="AF39" s="67"/>
      <c r="AG39" s="21">
        <f>IF(AF39=0,0,VLOOKUP(AF39,'得点テーブル'!$B$14:$I$59,5,0))</f>
        <v>0</v>
      </c>
      <c r="AH39" s="67"/>
      <c r="AI39" s="21">
        <f>IF(AH39=0,0,VLOOKUP(AH39,'得点テーブル'!$B$14:$K$59,9,0))</f>
        <v>0</v>
      </c>
      <c r="AJ39" s="73"/>
      <c r="AK39" s="173">
        <f>IF(AJ39=0,0,VLOOKUP(AJ39,'得点テーブル'!$B$14:$K$59,10,0))</f>
        <v>0</v>
      </c>
      <c r="AL39" s="73"/>
      <c r="AM39" s="173">
        <f>IF(AL39=0,0,VLOOKUP(AL39,'得点テーブル'!$B$14:$K$59,10,0))</f>
        <v>0</v>
      </c>
      <c r="AN39" s="73"/>
      <c r="AO39" s="173">
        <f>IF(AN39=0,0,VLOOKUP(AN39,'得点テーブル'!$B$14:$K$59,10,0))</f>
        <v>0</v>
      </c>
      <c r="AP39" s="73"/>
      <c r="AQ39" s="173">
        <f>IF(AP39=0,0,VLOOKUP(AP39,'得点テーブル'!$B$14:$K$59,10,0))*1.25</f>
        <v>0</v>
      </c>
      <c r="AR39" s="73"/>
      <c r="AS39" s="173">
        <f>IF(AR39=0,0,VLOOKUP(AR39,'得点テーブル'!$B$14:$K$59,10,0))</f>
        <v>0</v>
      </c>
      <c r="AX39"/>
      <c r="AY39"/>
      <c r="AZ39"/>
      <c r="BA39"/>
      <c r="BB39"/>
      <c r="BC39"/>
    </row>
    <row r="40" spans="2:55" ht="13.5">
      <c r="B40" s="129">
        <v>36</v>
      </c>
      <c r="C40" s="23">
        <f t="shared" si="2"/>
        <v>35</v>
      </c>
      <c r="D40" s="27" t="s">
        <v>168</v>
      </c>
      <c r="E40" s="143" t="s">
        <v>173</v>
      </c>
      <c r="F40" s="132" t="s">
        <v>118</v>
      </c>
      <c r="G40" s="20">
        <f t="shared" si="3"/>
        <v>25</v>
      </c>
      <c r="H40" s="73"/>
      <c r="I40" s="21">
        <f>IF(H40=0,0,VLOOKUP(H40,'得点テーブル'!$B$14:$I$59,2,0))</f>
        <v>0</v>
      </c>
      <c r="J40" s="22"/>
      <c r="K40" s="21">
        <f>IF(J40=0,0,VLOOKUP(J40,'得点テーブル'!$B$14:$I$59,2,0))*0.25</f>
        <v>0</v>
      </c>
      <c r="L40" s="67" t="s">
        <v>253</v>
      </c>
      <c r="M40" s="21">
        <f>IF(L40=0,0,VLOOKUP(L40,'得点テーブル'!$B$14:$I$59,2,0))*1.25</f>
        <v>3.75</v>
      </c>
      <c r="N40" s="74"/>
      <c r="O40" s="21">
        <f>IF(N40=0,0,VLOOKUP(N40,'得点テーブル'!$B$14:$I$59,3,0))</f>
        <v>0</v>
      </c>
      <c r="P40" s="107" t="s">
        <v>253</v>
      </c>
      <c r="Q40" s="21">
        <f>IF(P40=0,0,VLOOKUP(P40,'得点テーブル'!$B$14:$I$59,3,0))*1.25</f>
        <v>6.25</v>
      </c>
      <c r="R40" s="67" t="s">
        <v>253</v>
      </c>
      <c r="S40" s="21">
        <f>IF(R40=0,0,VLOOKUP(R40,'得点テーブル'!$B$14:$I$59,4,0))</f>
        <v>2</v>
      </c>
      <c r="T40" s="67"/>
      <c r="U40" s="21">
        <f>IF(T40=0,0,VLOOKUP(T40,'得点テーブル'!$B$14:$I$59,5,0))</f>
        <v>0</v>
      </c>
      <c r="V40" s="67" t="s">
        <v>540</v>
      </c>
      <c r="W40" s="21">
        <f>IF(V40=0,0,VLOOKUP(V40,'得点テーブル'!$B$14:$I$59,5,0))</f>
        <v>4</v>
      </c>
      <c r="X40" s="67"/>
      <c r="Y40" s="21">
        <f>IF(X40=0,0,VLOOKUP(X40,'得点テーブル'!$B$14:$I$59,6,0))</f>
        <v>0</v>
      </c>
      <c r="Z40" s="67"/>
      <c r="AA40" s="21">
        <f>IF(Z40=0,0,VLOOKUP(Z40,'得点テーブル'!$B$14:$I$59,7,0))</f>
        <v>0</v>
      </c>
      <c r="AB40" s="22"/>
      <c r="AC40" s="21">
        <f>IF(AB40=0,0,VLOOKUP(AB40,'得点テーブル'!$B$14:$I$59,7,0))*1.25</f>
        <v>0</v>
      </c>
      <c r="AD40" s="107"/>
      <c r="AE40" s="21">
        <f>IF(AD40=0,0,VLOOKUP(AD40,'得点テーブル'!$B$14:$L$59,11,0))</f>
        <v>0</v>
      </c>
      <c r="AF40" s="67" t="s">
        <v>338</v>
      </c>
      <c r="AG40" s="21">
        <f>IF(AF40=0,0,VLOOKUP(AF40,'得点テーブル'!$B$14:$I$59,5,0))</f>
        <v>4</v>
      </c>
      <c r="AH40" s="67" t="s">
        <v>253</v>
      </c>
      <c r="AI40" s="21">
        <f>IF(AH40=0,0,VLOOKUP(AH40,'得点テーブル'!$B$14:$K$59,9,0))</f>
        <v>5</v>
      </c>
      <c r="AJ40" s="73"/>
      <c r="AK40" s="173">
        <f>IF(AJ40=0,0,VLOOKUP(AJ40,'得点テーブル'!$B$14:$K$59,10,0))</f>
        <v>0</v>
      </c>
      <c r="AL40" s="73"/>
      <c r="AM40" s="173">
        <f>IF(AL40=0,0,VLOOKUP(AL40,'得点テーブル'!$B$14:$K$59,10,0))</f>
        <v>0</v>
      </c>
      <c r="AN40" s="73"/>
      <c r="AO40" s="173">
        <f>IF(AN40=0,0,VLOOKUP(AN40,'得点テーブル'!$B$14:$K$59,10,0))</f>
        <v>0</v>
      </c>
      <c r="AP40" s="73"/>
      <c r="AQ40" s="173">
        <f>IF(AP40=0,0,VLOOKUP(AP40,'得点テーブル'!$B$14:$K$59,10,0))*1.25</f>
        <v>0</v>
      </c>
      <c r="AR40" s="73"/>
      <c r="AS40" s="173">
        <f>IF(AR40=0,0,VLOOKUP(AR40,'得点テーブル'!$B$14:$K$59,10,0))</f>
        <v>0</v>
      </c>
      <c r="AX40"/>
      <c r="AY40"/>
      <c r="AZ40"/>
      <c r="BA40"/>
      <c r="BB40"/>
      <c r="BC40"/>
    </row>
    <row r="41" spans="2:55" ht="13.5">
      <c r="B41" s="129">
        <v>37</v>
      </c>
      <c r="C41" s="23">
        <f t="shared" si="2"/>
        <v>35</v>
      </c>
      <c r="D41" s="96" t="s">
        <v>468</v>
      </c>
      <c r="E41" s="143" t="s">
        <v>491</v>
      </c>
      <c r="F41" s="132" t="s">
        <v>118</v>
      </c>
      <c r="G41" s="20">
        <f t="shared" si="3"/>
        <v>25</v>
      </c>
      <c r="H41" s="73"/>
      <c r="I41" s="21">
        <f>IF(H41=0,0,VLOOKUP(H41,'得点テーブル'!$B$14:$I$59,2,0))</f>
        <v>0</v>
      </c>
      <c r="J41" s="22"/>
      <c r="K41" s="21">
        <f>IF(J41=0,0,VLOOKUP(J41,'得点テーブル'!$B$14:$I$59,2,0))*0.25</f>
        <v>0</v>
      </c>
      <c r="L41" s="67"/>
      <c r="M41" s="21">
        <f>IF(L41=0,0,VLOOKUP(L41,'得点テーブル'!$B$14:$I$59,2,0))*1.25</f>
        <v>0</v>
      </c>
      <c r="N41" s="74" t="s">
        <v>253</v>
      </c>
      <c r="O41" s="21">
        <f>IF(N41=0,0,VLOOKUP(N41,'得点テーブル'!$B$14:$I$59,3,0))</f>
        <v>5</v>
      </c>
      <c r="P41" s="107"/>
      <c r="Q41" s="21">
        <f>IF(P41=0,0,VLOOKUP(P41,'得点テーブル'!$B$14:$I$59,3,0))*1.25</f>
        <v>0</v>
      </c>
      <c r="R41" s="67">
        <v>64</v>
      </c>
      <c r="S41" s="21">
        <f>IF(R41=0,0,VLOOKUP(R41,'得点テーブル'!$B$14:$I$59,4,0))</f>
        <v>8</v>
      </c>
      <c r="T41" s="67" t="s">
        <v>340</v>
      </c>
      <c r="U41" s="21">
        <f>IF(T41=0,0,VLOOKUP(T41,'得点テーブル'!$B$14:$I$59,5,0))</f>
        <v>2</v>
      </c>
      <c r="V41" s="67"/>
      <c r="W41" s="21">
        <f>IF(V41=0,0,VLOOKUP(V41,'得点テーブル'!$B$14:$I$59,5,0))</f>
        <v>0</v>
      </c>
      <c r="X41" s="67" t="s">
        <v>253</v>
      </c>
      <c r="Y41" s="21">
        <f>IF(X41=0,0,VLOOKUP(X41,'得点テーブル'!$B$14:$I$59,6,0))</f>
        <v>5</v>
      </c>
      <c r="Z41" s="67" t="s">
        <v>253</v>
      </c>
      <c r="AA41" s="21">
        <f>IF(Z41=0,0,VLOOKUP(Z41,'得点テーブル'!$B$14:$I$59,7,0))</f>
        <v>5</v>
      </c>
      <c r="AB41" s="67"/>
      <c r="AC41" s="21">
        <f>IF(AB41=0,0,VLOOKUP(AB41,'得点テーブル'!$B$14:$I$59,7,0))*1.25</f>
        <v>0</v>
      </c>
      <c r="AD41" s="107"/>
      <c r="AE41" s="21">
        <f>IF(AD41=0,0,VLOOKUP(AD41,'得点テーブル'!$B$14:$L$59,11,0))</f>
        <v>0</v>
      </c>
      <c r="AF41" s="67"/>
      <c r="AG41" s="21">
        <f>IF(AF41=0,0,VLOOKUP(AF41,'得点テーブル'!$B$14:$I$59,5,0))</f>
        <v>0</v>
      </c>
      <c r="AH41" s="67"/>
      <c r="AI41" s="21">
        <f>IF(AH41=0,0,VLOOKUP(AH41,'得点テーブル'!$B$14:$K$59,9,0))</f>
        <v>0</v>
      </c>
      <c r="AJ41" s="73"/>
      <c r="AK41" s="173">
        <f>IF(AJ41=0,0,VLOOKUP(AJ41,'得点テーブル'!$B$14:$K$59,10,0))</f>
        <v>0</v>
      </c>
      <c r="AL41" s="73"/>
      <c r="AM41" s="173">
        <f>IF(AL41=0,0,VLOOKUP(AL41,'得点テーブル'!$B$14:$K$59,10,0))</f>
        <v>0</v>
      </c>
      <c r="AN41" s="73"/>
      <c r="AO41" s="173">
        <f>IF(AN41=0,0,VLOOKUP(AN41,'得点テーブル'!$B$14:$K$59,10,0))</f>
        <v>0</v>
      </c>
      <c r="AP41" s="73"/>
      <c r="AQ41" s="173">
        <f>IF(AP41=0,0,VLOOKUP(AP41,'得点テーブル'!$B$14:$K$59,10,0))*1.25</f>
        <v>0</v>
      </c>
      <c r="AR41" s="73"/>
      <c r="AS41" s="173">
        <f>IF(AR41=0,0,VLOOKUP(AR41,'得点テーブル'!$B$14:$K$59,10,0))</f>
        <v>0</v>
      </c>
      <c r="AX41"/>
      <c r="AY41"/>
      <c r="AZ41"/>
      <c r="BA41"/>
      <c r="BB41"/>
      <c r="BC41"/>
    </row>
    <row r="42" spans="2:55" ht="13.5">
      <c r="B42" s="129">
        <v>38</v>
      </c>
      <c r="C42" s="23">
        <f t="shared" si="2"/>
        <v>37</v>
      </c>
      <c r="D42" s="96" t="s">
        <v>293</v>
      </c>
      <c r="E42" s="143" t="s">
        <v>491</v>
      </c>
      <c r="F42" s="132" t="s">
        <v>118</v>
      </c>
      <c r="G42" s="20">
        <f t="shared" si="3"/>
        <v>23</v>
      </c>
      <c r="H42" s="73"/>
      <c r="I42" s="21">
        <f>IF(H42=0,0,VLOOKUP(H42,'得点テーブル'!$B$14:$I$59,2,0))</f>
        <v>0</v>
      </c>
      <c r="J42" s="22"/>
      <c r="K42" s="21">
        <f>IF(J42=0,0,VLOOKUP(J42,'得点テーブル'!$B$14:$I$59,2,0))*0.25</f>
        <v>0</v>
      </c>
      <c r="L42" s="67"/>
      <c r="M42" s="21">
        <f>IF(L42=0,0,VLOOKUP(L42,'得点テーブル'!$B$14:$I$59,2,0))*1.25</f>
        <v>0</v>
      </c>
      <c r="N42" s="74" t="s">
        <v>440</v>
      </c>
      <c r="O42" s="21">
        <f>IF(N42=0,0,VLOOKUP(N42,'得点テーブル'!$B$14:$I$59,3,0))</f>
        <v>5</v>
      </c>
      <c r="P42" s="107"/>
      <c r="Q42" s="21">
        <f>IF(P42=0,0,VLOOKUP(P42,'得点テーブル'!$B$14:$I$59,3,0))*1.25</f>
        <v>0</v>
      </c>
      <c r="R42" s="67">
        <v>64</v>
      </c>
      <c r="S42" s="21">
        <f>IF(R42=0,0,VLOOKUP(R42,'得点テーブル'!$B$14:$I$59,4,0))</f>
        <v>8</v>
      </c>
      <c r="T42" s="67"/>
      <c r="U42" s="21">
        <f>IF(T42=0,0,VLOOKUP(T42,'得点テーブル'!$B$14:$I$59,5,0))</f>
        <v>0</v>
      </c>
      <c r="V42" s="67"/>
      <c r="W42" s="21">
        <f>IF(V42=0,0,VLOOKUP(V42,'得点テーブル'!$B$14:$I$59,5,0))</f>
        <v>0</v>
      </c>
      <c r="X42" s="67" t="s">
        <v>253</v>
      </c>
      <c r="Y42" s="21">
        <f>IF(X42=0,0,VLOOKUP(X42,'得点テーブル'!$B$14:$I$59,6,0))</f>
        <v>5</v>
      </c>
      <c r="Z42" s="67" t="s">
        <v>253</v>
      </c>
      <c r="AA42" s="21">
        <f>IF(Z42=0,0,VLOOKUP(Z42,'得点テーブル'!$B$14:$I$59,7,0))</f>
        <v>5</v>
      </c>
      <c r="AB42" s="67"/>
      <c r="AC42" s="21">
        <f>IF(AB42=0,0,VLOOKUP(AB42,'得点テーブル'!$B$14:$I$59,7,0))*1.25</f>
        <v>0</v>
      </c>
      <c r="AD42" s="107"/>
      <c r="AE42" s="21">
        <f>IF(AD42=0,0,VLOOKUP(AD42,'得点テーブル'!$B$14:$L$59,11,0))</f>
        <v>0</v>
      </c>
      <c r="AF42" s="67"/>
      <c r="AG42" s="21">
        <f>IF(AF42=0,0,VLOOKUP(AF42,'得点テーブル'!$B$14:$I$59,5,0))</f>
        <v>0</v>
      </c>
      <c r="AH42" s="67"/>
      <c r="AI42" s="21">
        <f>IF(AH42=0,0,VLOOKUP(AH42,'得点テーブル'!$B$14:$K$59,9,0))</f>
        <v>0</v>
      </c>
      <c r="AJ42" s="73"/>
      <c r="AK42" s="173">
        <f>IF(AJ42=0,0,VLOOKUP(AJ42,'得点テーブル'!$B$14:$K$59,10,0))</f>
        <v>0</v>
      </c>
      <c r="AL42" s="73"/>
      <c r="AM42" s="173">
        <f>IF(AL42=0,0,VLOOKUP(AL42,'得点テーブル'!$B$14:$K$59,10,0))</f>
        <v>0</v>
      </c>
      <c r="AN42" s="73"/>
      <c r="AO42" s="173">
        <f>IF(AN42=0,0,VLOOKUP(AN42,'得点テーブル'!$B$14:$K$59,10,0))</f>
        <v>0</v>
      </c>
      <c r="AP42" s="73"/>
      <c r="AQ42" s="173">
        <f>IF(AP42=0,0,VLOOKUP(AP42,'得点テーブル'!$B$14:$K$59,10,0))*1.25</f>
        <v>0</v>
      </c>
      <c r="AR42" s="73"/>
      <c r="AS42" s="173">
        <f>IF(AR42=0,0,VLOOKUP(AR42,'得点テーブル'!$B$14:$K$59,10,0))</f>
        <v>0</v>
      </c>
      <c r="AX42"/>
      <c r="AY42"/>
      <c r="AZ42"/>
      <c r="BA42"/>
      <c r="BB42"/>
      <c r="BC42"/>
    </row>
    <row r="43" spans="2:55" ht="13.5">
      <c r="B43" s="129">
        <v>39</v>
      </c>
      <c r="C43" s="23">
        <f t="shared" si="2"/>
        <v>38</v>
      </c>
      <c r="D43" s="151" t="s">
        <v>396</v>
      </c>
      <c r="E43" s="217" t="s">
        <v>308</v>
      </c>
      <c r="F43" s="133" t="s">
        <v>85</v>
      </c>
      <c r="G43" s="20">
        <f t="shared" si="3"/>
        <v>22</v>
      </c>
      <c r="H43" s="73"/>
      <c r="I43" s="21">
        <f>IF(H43=0,0,VLOOKUP(H43,'得点テーブル'!$B$14:$I$59,2,0))</f>
        <v>0</v>
      </c>
      <c r="J43" s="22"/>
      <c r="K43" s="21">
        <f>IF(J43=0,0,VLOOKUP(J43,'得点テーブル'!$B$14:$I$59,2,0))*0.25</f>
        <v>0</v>
      </c>
      <c r="L43" s="67"/>
      <c r="M43" s="21">
        <f>IF(L43=0,0,VLOOKUP(L43,'得点テーブル'!$B$14:$I$59,2,0))*1.25</f>
        <v>0</v>
      </c>
      <c r="N43" s="74"/>
      <c r="O43" s="21">
        <f>IF(N43=0,0,VLOOKUP(N43,'得点テーブル'!$B$14:$I$59,3,0))</f>
        <v>0</v>
      </c>
      <c r="P43" s="107"/>
      <c r="Q43" s="21">
        <f>IF(P43=0,0,VLOOKUP(P43,'得点テーブル'!$B$14:$I$59,3,0))*1.25</f>
        <v>0</v>
      </c>
      <c r="R43" s="67">
        <v>32</v>
      </c>
      <c r="S43" s="21">
        <f>IF(R43=0,0,VLOOKUP(R43,'得点テーブル'!$B$14:$I$59,4,0))</f>
        <v>16</v>
      </c>
      <c r="T43" s="67"/>
      <c r="U43" s="21">
        <f>IF(T43=0,0,VLOOKUP(T43,'得点テーブル'!$B$14:$I$59,5,0))</f>
        <v>0</v>
      </c>
      <c r="V43" s="67" t="s">
        <v>566</v>
      </c>
      <c r="W43" s="21">
        <f>IF(V43=0,0,VLOOKUP(V43,'得点テーブル'!$B$14:$I$59,5,0))</f>
        <v>6</v>
      </c>
      <c r="X43" s="67"/>
      <c r="Y43" s="21">
        <f>IF(X43=0,0,VLOOKUP(X43,'得点テーブル'!$B$14:$I$59,6,0))</f>
        <v>0</v>
      </c>
      <c r="Z43" s="67"/>
      <c r="AA43" s="21">
        <f>IF(Z43=0,0,VLOOKUP(Z43,'得点テーブル'!$B$14:$I$59,7,0))</f>
        <v>0</v>
      </c>
      <c r="AB43" s="22"/>
      <c r="AC43" s="21">
        <f>IF(AB43=0,0,VLOOKUP(AB43,'得点テーブル'!$B$14:$I$59,7,0))*1.25</f>
        <v>0</v>
      </c>
      <c r="AD43" s="107"/>
      <c r="AE43" s="21">
        <f>IF(AD43=0,0,VLOOKUP(AD43,'得点テーブル'!$B$14:$L$59,11,0))</f>
        <v>0</v>
      </c>
      <c r="AF43" s="67"/>
      <c r="AG43" s="21">
        <f>IF(AF43=0,0,VLOOKUP(AF43,'得点テーブル'!$B$14:$I$59,5,0))</f>
        <v>0</v>
      </c>
      <c r="AH43" s="67"/>
      <c r="AI43" s="21">
        <f>IF(AH43=0,0,VLOOKUP(AH43,'得点テーブル'!$B$14:$K$59,9,0))</f>
        <v>0</v>
      </c>
      <c r="AJ43" s="73"/>
      <c r="AK43" s="173">
        <f>IF(AJ43=0,0,VLOOKUP(AJ43,'得点テーブル'!$B$14:$K$59,10,0))</f>
        <v>0</v>
      </c>
      <c r="AL43" s="73"/>
      <c r="AM43" s="173">
        <f>IF(AL43=0,0,VLOOKUP(AL43,'得点テーブル'!$B$14:$K$59,10,0))</f>
        <v>0</v>
      </c>
      <c r="AN43" s="73"/>
      <c r="AO43" s="173">
        <f>IF(AN43=0,0,VLOOKUP(AN43,'得点テーブル'!$B$14:$K$59,10,0))</f>
        <v>0</v>
      </c>
      <c r="AP43" s="73"/>
      <c r="AQ43" s="173">
        <f>IF(AP43=0,0,VLOOKUP(AP43,'得点テーブル'!$B$14:$K$59,10,0))*1.25</f>
        <v>0</v>
      </c>
      <c r="AR43" s="73"/>
      <c r="AS43" s="173">
        <f>IF(AR43=0,0,VLOOKUP(AR43,'得点テーブル'!$B$14:$K$59,10,0))</f>
        <v>0</v>
      </c>
      <c r="AX43"/>
      <c r="AY43"/>
      <c r="AZ43"/>
      <c r="BA43"/>
      <c r="BB43"/>
      <c r="BC43"/>
    </row>
    <row r="44" spans="2:55" ht="13.5">
      <c r="B44" s="129">
        <v>40</v>
      </c>
      <c r="C44" s="23">
        <f t="shared" si="2"/>
        <v>39</v>
      </c>
      <c r="D44" s="167" t="s">
        <v>281</v>
      </c>
      <c r="E44" s="214" t="s">
        <v>116</v>
      </c>
      <c r="F44" s="132" t="s">
        <v>118</v>
      </c>
      <c r="G44" s="20">
        <f t="shared" si="3"/>
        <v>21</v>
      </c>
      <c r="H44" s="73" t="s">
        <v>253</v>
      </c>
      <c r="I44" s="21">
        <f>IF(H44=0,0,VLOOKUP(H44,'得点テーブル'!$B$14:$I$59,2,0))</f>
        <v>3</v>
      </c>
      <c r="J44" s="22"/>
      <c r="K44" s="21">
        <f>IF(J44=0,0,VLOOKUP(J44,'得点テーブル'!$B$14:$I$59,2,0))*0.25</f>
        <v>0</v>
      </c>
      <c r="L44" s="67"/>
      <c r="M44" s="21">
        <f>IF(L44=0,0,VLOOKUP(L44,'得点テーブル'!$B$14:$I$59,2,0))*1.25</f>
        <v>0</v>
      </c>
      <c r="N44" s="74" t="s">
        <v>253</v>
      </c>
      <c r="O44" s="21">
        <f>IF(N44=0,0,VLOOKUP(N44,'得点テーブル'!$B$14:$I$59,3,0))</f>
        <v>5</v>
      </c>
      <c r="P44" s="107"/>
      <c r="Q44" s="21">
        <f>IF(P44=0,0,VLOOKUP(P44,'得点テーブル'!$B$14:$I$59,3,0))*1.25</f>
        <v>0</v>
      </c>
      <c r="R44" s="67">
        <v>64</v>
      </c>
      <c r="S44" s="21">
        <f>IF(R44=0,0,VLOOKUP(R44,'得点テーブル'!$B$14:$I$59,4,0))</f>
        <v>8</v>
      </c>
      <c r="T44" s="67"/>
      <c r="U44" s="21">
        <f>IF(T44=0,0,VLOOKUP(T44,'得点テーブル'!$B$14:$I$59,5,0))</f>
        <v>0</v>
      </c>
      <c r="V44" s="67"/>
      <c r="W44" s="21">
        <f>IF(V44=0,0,VLOOKUP(V44,'得点テーブル'!$B$14:$I$59,5,0))</f>
        <v>0</v>
      </c>
      <c r="X44" s="67"/>
      <c r="Y44" s="21">
        <f>IF(X44=0,0,VLOOKUP(X44,'得点テーブル'!$B$14:$I$59,6,0))</f>
        <v>0</v>
      </c>
      <c r="Z44" s="67" t="s">
        <v>441</v>
      </c>
      <c r="AA44" s="21">
        <f>IF(Z44=0,0,VLOOKUP(Z44,'得点テーブル'!$B$14:$I$59,7,0))</f>
        <v>5</v>
      </c>
      <c r="AB44" s="67"/>
      <c r="AC44" s="21">
        <f>IF(AB44=0,0,VLOOKUP(AB44,'得点テーブル'!$B$14:$I$59,7,0))*1.25</f>
        <v>0</v>
      </c>
      <c r="AD44" s="107"/>
      <c r="AE44" s="21">
        <f>IF(AD44=0,0,VLOOKUP(AD44,'得点テーブル'!$B$14:$L$59,11,0))</f>
        <v>0</v>
      </c>
      <c r="AF44" s="67"/>
      <c r="AG44" s="21">
        <f>IF(AF44=0,0,VLOOKUP(AF44,'得点テーブル'!$B$14:$I$59,5,0))</f>
        <v>0</v>
      </c>
      <c r="AH44" s="67"/>
      <c r="AI44" s="21">
        <f>IF(AH44=0,0,VLOOKUP(AH44,'得点テーブル'!$B$14:$K$59,9,0))</f>
        <v>0</v>
      </c>
      <c r="AJ44" s="73"/>
      <c r="AK44" s="173">
        <f>IF(AJ44=0,0,VLOOKUP(AJ44,'得点テーブル'!$B$14:$K$59,10,0))</f>
        <v>0</v>
      </c>
      <c r="AL44" s="73"/>
      <c r="AM44" s="173">
        <f>IF(AL44=0,0,VLOOKUP(AL44,'得点テーブル'!$B$14:$K$59,10,0))</f>
        <v>0</v>
      </c>
      <c r="AN44" s="73"/>
      <c r="AO44" s="173">
        <f>IF(AN44=0,0,VLOOKUP(AN44,'得点テーブル'!$B$14:$K$59,10,0))</f>
        <v>0</v>
      </c>
      <c r="AP44" s="73"/>
      <c r="AQ44" s="173">
        <f>IF(AP44=0,0,VLOOKUP(AP44,'得点テーブル'!$B$14:$K$59,10,0))*1.25</f>
        <v>0</v>
      </c>
      <c r="AR44" s="73"/>
      <c r="AS44" s="173">
        <f>IF(AR44=0,0,VLOOKUP(AR44,'得点テーブル'!$B$14:$K$59,10,0))</f>
        <v>0</v>
      </c>
      <c r="AX44"/>
      <c r="AY44"/>
      <c r="AZ44"/>
      <c r="BA44"/>
      <c r="BB44"/>
      <c r="BC44"/>
    </row>
    <row r="45" spans="2:55" ht="13.5">
      <c r="B45" s="129">
        <v>41</v>
      </c>
      <c r="C45" s="23">
        <f t="shared" si="2"/>
        <v>40</v>
      </c>
      <c r="D45" s="199" t="s">
        <v>654</v>
      </c>
      <c r="E45" s="143" t="s">
        <v>161</v>
      </c>
      <c r="F45" s="132" t="s">
        <v>118</v>
      </c>
      <c r="G45" s="20">
        <f t="shared" si="3"/>
        <v>20</v>
      </c>
      <c r="H45" s="73" t="s">
        <v>253</v>
      </c>
      <c r="I45" s="21">
        <f>IF(H45=0,0,VLOOKUP(H45,'得点テーブル'!$B$14:$I$59,2,0))</f>
        <v>3</v>
      </c>
      <c r="J45" s="22"/>
      <c r="K45" s="21">
        <f>IF(J45=0,0,VLOOKUP(J45,'得点テーブル'!$B$14:$I$59,2,0))*0.25</f>
        <v>0</v>
      </c>
      <c r="L45" s="67"/>
      <c r="M45" s="21">
        <f>IF(L45=0,0,VLOOKUP(L45,'得点テーブル'!$B$14:$I$59,2,0))*1.25</f>
        <v>0</v>
      </c>
      <c r="N45" s="74" t="s">
        <v>253</v>
      </c>
      <c r="O45" s="21">
        <f>IF(N45=0,0,VLOOKUP(N45,'得点テーブル'!$B$14:$I$59,3,0))</f>
        <v>5</v>
      </c>
      <c r="P45" s="107"/>
      <c r="Q45" s="21">
        <f>IF(P45=0,0,VLOOKUP(P45,'得点テーブル'!$B$14:$I$59,3,0))*1.25</f>
        <v>0</v>
      </c>
      <c r="R45" s="67">
        <v>64</v>
      </c>
      <c r="S45" s="21">
        <f>IF(R45=0,0,VLOOKUP(R45,'得点テーブル'!$B$14:$I$59,4,0))</f>
        <v>8</v>
      </c>
      <c r="T45" s="67"/>
      <c r="U45" s="21">
        <f>IF(T45=0,0,VLOOKUP(T45,'得点テーブル'!$B$14:$I$59,5,0))</f>
        <v>0</v>
      </c>
      <c r="V45" s="67" t="s">
        <v>540</v>
      </c>
      <c r="W45" s="21">
        <f>IF(V45=0,0,VLOOKUP(V45,'得点テーブル'!$B$14:$I$59,5,0))</f>
        <v>4</v>
      </c>
      <c r="X45" s="67"/>
      <c r="Y45" s="21">
        <f>IF(X45=0,0,VLOOKUP(X45,'得点テーブル'!$B$14:$I$59,6,0))</f>
        <v>0</v>
      </c>
      <c r="Z45" s="67"/>
      <c r="AA45" s="21">
        <f>IF(Z45=0,0,VLOOKUP(Z45,'得点テーブル'!$B$14:$I$59,7,0))</f>
        <v>0</v>
      </c>
      <c r="AB45" s="67"/>
      <c r="AC45" s="21">
        <f>IF(AB45=0,0,VLOOKUP(AB45,'得点テーブル'!$B$14:$I$59,7,0))*1.25</f>
        <v>0</v>
      </c>
      <c r="AD45" s="107"/>
      <c r="AE45" s="21">
        <f>IF(AD45=0,0,VLOOKUP(AD45,'得点テーブル'!$B$14:$L$59,11,0))</f>
        <v>0</v>
      </c>
      <c r="AF45" s="67"/>
      <c r="AG45" s="21">
        <f>IF(AF45=0,0,VLOOKUP(AF45,'得点テーブル'!$B$14:$I$59,5,0))</f>
        <v>0</v>
      </c>
      <c r="AH45" s="67"/>
      <c r="AI45" s="21">
        <f>IF(AH45=0,0,VLOOKUP(AH45,'得点テーブル'!$B$14:$K$59,9,0))</f>
        <v>0</v>
      </c>
      <c r="AJ45" s="73"/>
      <c r="AK45" s="173">
        <f>IF(AJ45=0,0,VLOOKUP(AJ45,'得点テーブル'!$B$14:$K$59,10,0))</f>
        <v>0</v>
      </c>
      <c r="AL45" s="73"/>
      <c r="AM45" s="173">
        <f>IF(AL45=0,0,VLOOKUP(AL45,'得点テーブル'!$B$14:$K$59,10,0))</f>
        <v>0</v>
      </c>
      <c r="AN45" s="73"/>
      <c r="AO45" s="173">
        <f>IF(AN45=0,0,VLOOKUP(AN45,'得点テーブル'!$B$14:$K$59,10,0))</f>
        <v>0</v>
      </c>
      <c r="AP45" s="73"/>
      <c r="AQ45" s="173">
        <f>IF(AP45=0,0,VLOOKUP(AP45,'得点テーブル'!$B$14:$K$59,10,0))*1.25</f>
        <v>0</v>
      </c>
      <c r="AR45" s="73"/>
      <c r="AS45" s="173">
        <f>IF(AR45=0,0,VLOOKUP(AR45,'得点テーブル'!$B$14:$K$59,10,0))</f>
        <v>0</v>
      </c>
      <c r="AX45"/>
      <c r="AY45"/>
      <c r="AZ45"/>
      <c r="BA45"/>
      <c r="BB45"/>
      <c r="BC45"/>
    </row>
    <row r="46" spans="2:55" ht="13.5">
      <c r="B46" s="129">
        <v>42</v>
      </c>
      <c r="C46" s="23">
        <f t="shared" si="2"/>
        <v>40</v>
      </c>
      <c r="D46" s="199" t="s">
        <v>387</v>
      </c>
      <c r="E46" s="95" t="s">
        <v>161</v>
      </c>
      <c r="F46" s="132" t="s">
        <v>118</v>
      </c>
      <c r="G46" s="20">
        <f t="shared" si="3"/>
        <v>20</v>
      </c>
      <c r="H46" s="73" t="s">
        <v>441</v>
      </c>
      <c r="I46" s="21">
        <f>IF(H46=0,0,VLOOKUP(H46,'得点テーブル'!$B$14:$I$59,2,0))</f>
        <v>3</v>
      </c>
      <c r="J46" s="22"/>
      <c r="K46" s="21">
        <f>IF(J46=0,0,VLOOKUP(J46,'得点テーブル'!$B$14:$I$59,2,0))*0.25</f>
        <v>0</v>
      </c>
      <c r="L46" s="67"/>
      <c r="M46" s="21">
        <f>IF(L46=0,0,VLOOKUP(L46,'得点テーブル'!$B$14:$I$59,2,0))*1.25</f>
        <v>0</v>
      </c>
      <c r="N46" s="74" t="s">
        <v>253</v>
      </c>
      <c r="O46" s="21">
        <f>IF(N46=0,0,VLOOKUP(N46,'得点テーブル'!$B$14:$I$59,3,0))</f>
        <v>5</v>
      </c>
      <c r="P46" s="107"/>
      <c r="Q46" s="21">
        <f>IF(P46=0,0,VLOOKUP(P46,'得点テーブル'!$B$14:$I$59,3,0))*1.25</f>
        <v>0</v>
      </c>
      <c r="R46" s="67">
        <v>64</v>
      </c>
      <c r="S46" s="21">
        <f>IF(R46=0,0,VLOOKUP(R46,'得点テーブル'!$B$14:$I$59,4,0))</f>
        <v>8</v>
      </c>
      <c r="T46" s="67" t="s">
        <v>540</v>
      </c>
      <c r="U46" s="21">
        <f>IF(T46=0,0,VLOOKUP(T46,'得点テーブル'!$B$14:$I$59,5,0))</f>
        <v>4</v>
      </c>
      <c r="V46" s="67"/>
      <c r="W46" s="21">
        <f>IF(V46=0,0,VLOOKUP(V46,'得点テーブル'!$B$14:$I$59,5,0))</f>
        <v>0</v>
      </c>
      <c r="X46" s="67"/>
      <c r="Y46" s="21">
        <f>IF(X46=0,0,VLOOKUP(X46,'得点テーブル'!$B$14:$I$59,6,0))</f>
        <v>0</v>
      </c>
      <c r="Z46" s="67"/>
      <c r="AA46" s="21">
        <f>IF(Z46=0,0,VLOOKUP(Z46,'得点テーブル'!$B$14:$I$59,7,0))</f>
        <v>0</v>
      </c>
      <c r="AB46" s="67"/>
      <c r="AC46" s="21">
        <f>IF(AB46=0,0,VLOOKUP(AB46,'得点テーブル'!$B$14:$I$59,7,0))*1.25</f>
        <v>0</v>
      </c>
      <c r="AD46" s="107"/>
      <c r="AE46" s="21">
        <f>IF(AD46=0,0,VLOOKUP(AD46,'得点テーブル'!$B$14:$L$59,11,0))</f>
        <v>0</v>
      </c>
      <c r="AF46" s="67"/>
      <c r="AG46" s="21">
        <f>IF(AF46=0,0,VLOOKUP(AF46,'得点テーブル'!$B$14:$I$59,5,0))</f>
        <v>0</v>
      </c>
      <c r="AH46" s="67"/>
      <c r="AI46" s="21">
        <f>IF(AH46=0,0,VLOOKUP(AH46,'得点テーブル'!$B$14:$K$59,9,0))</f>
        <v>0</v>
      </c>
      <c r="AJ46" s="73"/>
      <c r="AK46" s="173">
        <f>IF(AJ46=0,0,VLOOKUP(AJ46,'得点テーブル'!$B$14:$K$59,10,0))</f>
        <v>0</v>
      </c>
      <c r="AL46" s="73"/>
      <c r="AM46" s="173">
        <f>IF(AL46=0,0,VLOOKUP(AL46,'得点テーブル'!$B$14:$K$59,10,0))</f>
        <v>0</v>
      </c>
      <c r="AN46" s="73"/>
      <c r="AO46" s="173">
        <f>IF(AN46=0,0,VLOOKUP(AN46,'得点テーブル'!$B$14:$K$59,10,0))</f>
        <v>0</v>
      </c>
      <c r="AP46" s="73"/>
      <c r="AQ46" s="173">
        <f>IF(AP46=0,0,VLOOKUP(AP46,'得点テーブル'!$B$14:$K$59,10,0))*1.25</f>
        <v>0</v>
      </c>
      <c r="AR46" s="73"/>
      <c r="AS46" s="173">
        <f>IF(AR46=0,0,VLOOKUP(AR46,'得点テーブル'!$B$14:$K$59,10,0))</f>
        <v>0</v>
      </c>
      <c r="AX46"/>
      <c r="AY46"/>
      <c r="AZ46"/>
      <c r="BA46"/>
      <c r="BB46"/>
      <c r="BC46"/>
    </row>
    <row r="47" spans="2:55" ht="13.5">
      <c r="B47" s="129">
        <v>43</v>
      </c>
      <c r="C47" s="23">
        <f t="shared" si="2"/>
        <v>40</v>
      </c>
      <c r="D47" s="151" t="s">
        <v>462</v>
      </c>
      <c r="E47" s="196" t="s">
        <v>166</v>
      </c>
      <c r="F47" s="132" t="s">
        <v>118</v>
      </c>
      <c r="G47" s="20">
        <f t="shared" si="3"/>
        <v>20</v>
      </c>
      <c r="H47" s="73" t="s">
        <v>441</v>
      </c>
      <c r="I47" s="21">
        <f>IF(H47=0,0,VLOOKUP(H47,'得点テーブル'!$B$14:$I$59,2,0))</f>
        <v>3</v>
      </c>
      <c r="J47" s="22"/>
      <c r="K47" s="21">
        <f>IF(J47=0,0,VLOOKUP(J47,'得点テーブル'!$B$14:$I$59,2,0))*0.25</f>
        <v>0</v>
      </c>
      <c r="L47" s="67"/>
      <c r="M47" s="21">
        <f>IF(L47=0,0,VLOOKUP(L47,'得点テーブル'!$B$14:$I$59,2,0))*1.25</f>
        <v>0</v>
      </c>
      <c r="N47" s="74" t="s">
        <v>253</v>
      </c>
      <c r="O47" s="21">
        <f>IF(N47=0,0,VLOOKUP(N47,'得点テーブル'!$B$14:$I$59,3,0))</f>
        <v>5</v>
      </c>
      <c r="P47" s="107"/>
      <c r="Q47" s="21">
        <f>IF(P47=0,0,VLOOKUP(P47,'得点テーブル'!$B$14:$I$59,3,0))*1.25</f>
        <v>0</v>
      </c>
      <c r="R47" s="67" t="s">
        <v>253</v>
      </c>
      <c r="S47" s="21">
        <f>IF(R47=0,0,VLOOKUP(R47,'得点テーブル'!$B$14:$I$59,4,0))</f>
        <v>2</v>
      </c>
      <c r="T47" s="67"/>
      <c r="U47" s="21">
        <f>IF(T47=0,0,VLOOKUP(T47,'得点テーブル'!$B$14:$I$59,5,0))</f>
        <v>0</v>
      </c>
      <c r="V47" s="67"/>
      <c r="W47" s="21">
        <f>IF(V47=0,0,VLOOKUP(V47,'得点テーブル'!$B$14:$I$59,5,0))</f>
        <v>0</v>
      </c>
      <c r="X47" s="67" t="s">
        <v>253</v>
      </c>
      <c r="Y47" s="21">
        <f>IF(X47=0,0,VLOOKUP(X47,'得点テーブル'!$B$14:$I$59,6,0))</f>
        <v>5</v>
      </c>
      <c r="Z47" s="67" t="s">
        <v>253</v>
      </c>
      <c r="AA47" s="21">
        <f>IF(Z47=0,0,VLOOKUP(Z47,'得点テーブル'!$B$14:$I$59,7,0))</f>
        <v>5</v>
      </c>
      <c r="AB47" s="67"/>
      <c r="AC47" s="21">
        <f>IF(AB47=0,0,VLOOKUP(AB47,'得点テーブル'!$B$14:$I$59,7,0))*1.25</f>
        <v>0</v>
      </c>
      <c r="AD47" s="107"/>
      <c r="AE47" s="21">
        <f>IF(AD47=0,0,VLOOKUP(AD47,'得点テーブル'!$B$14:$L$59,11,0))</f>
        <v>0</v>
      </c>
      <c r="AF47" s="67"/>
      <c r="AG47" s="21">
        <f>IF(AF47=0,0,VLOOKUP(AF47,'得点テーブル'!$B$14:$I$59,5,0))</f>
        <v>0</v>
      </c>
      <c r="AH47" s="67"/>
      <c r="AI47" s="21">
        <f>IF(AH47=0,0,VLOOKUP(AH47,'得点テーブル'!$B$14:$K$59,9,0))</f>
        <v>0</v>
      </c>
      <c r="AJ47" s="73"/>
      <c r="AK47" s="173">
        <f>IF(AJ47=0,0,VLOOKUP(AJ47,'得点テーブル'!$B$14:$K$59,10,0))</f>
        <v>0</v>
      </c>
      <c r="AL47" s="73"/>
      <c r="AM47" s="173">
        <f>IF(AL47=0,0,VLOOKUP(AL47,'得点テーブル'!$B$14:$K$59,10,0))</f>
        <v>0</v>
      </c>
      <c r="AN47" s="73"/>
      <c r="AO47" s="173">
        <f>IF(AN47=0,0,VLOOKUP(AN47,'得点テーブル'!$B$14:$K$59,10,0))</f>
        <v>0</v>
      </c>
      <c r="AP47" s="73"/>
      <c r="AQ47" s="173">
        <f>IF(AP47=0,0,VLOOKUP(AP47,'得点テーブル'!$B$14:$K$59,10,0))*1.25</f>
        <v>0</v>
      </c>
      <c r="AR47" s="73"/>
      <c r="AS47" s="173">
        <f>IF(AR47=0,0,VLOOKUP(AR47,'得点テーブル'!$B$14:$K$59,10,0))</f>
        <v>0</v>
      </c>
      <c r="AX47"/>
      <c r="AY47"/>
      <c r="AZ47"/>
      <c r="BA47"/>
      <c r="BB47"/>
      <c r="BC47"/>
    </row>
    <row r="48" spans="2:55" ht="13.5">
      <c r="B48" s="129">
        <v>44</v>
      </c>
      <c r="C48" s="23">
        <f t="shared" si="2"/>
        <v>43</v>
      </c>
      <c r="D48" s="27" t="s">
        <v>305</v>
      </c>
      <c r="E48" s="143" t="s">
        <v>526</v>
      </c>
      <c r="F48" s="132" t="s">
        <v>85</v>
      </c>
      <c r="G48" s="20">
        <f t="shared" si="3"/>
        <v>19.25</v>
      </c>
      <c r="H48" s="73"/>
      <c r="I48" s="21">
        <f>IF(H48=0,0,VLOOKUP(H48,'得点テーブル'!$B$14:$I$59,2,0))</f>
        <v>0</v>
      </c>
      <c r="J48" s="22"/>
      <c r="K48" s="21">
        <f>IF(J48=0,0,VLOOKUP(J48,'得点テーブル'!$B$14:$I$59,2,0))*0.25</f>
        <v>0</v>
      </c>
      <c r="L48" s="67"/>
      <c r="M48" s="21">
        <f>IF(L48=0,0,VLOOKUP(L48,'得点テーブル'!$B$14:$I$59,2,0))*1.25</f>
        <v>0</v>
      </c>
      <c r="N48" s="74"/>
      <c r="O48" s="21">
        <f>IF(N48=0,0,VLOOKUP(N48,'得点テーブル'!$B$14:$I$59,3,0))</f>
        <v>0</v>
      </c>
      <c r="P48" s="107" t="s">
        <v>253</v>
      </c>
      <c r="Q48" s="21">
        <f>IF(P48=0,0,VLOOKUP(P48,'得点テーブル'!$B$14:$I$59,3,0))*1.25</f>
        <v>6.25</v>
      </c>
      <c r="R48" s="67" t="s">
        <v>441</v>
      </c>
      <c r="S48" s="21">
        <f>IF(R48=0,0,VLOOKUP(R48,'得点テーブル'!$B$14:$I$59,4,0))</f>
        <v>2</v>
      </c>
      <c r="T48" s="67" t="s">
        <v>253</v>
      </c>
      <c r="U48" s="21">
        <f>IF(T48=0,0,VLOOKUP(T48,'得点テーブル'!$B$14:$I$59,5,0))</f>
        <v>2</v>
      </c>
      <c r="V48" s="67" t="s">
        <v>538</v>
      </c>
      <c r="W48" s="21">
        <f>IF(V48=0,0,VLOOKUP(V48,'得点テーブル'!$B$14:$I$59,5,0))</f>
        <v>3</v>
      </c>
      <c r="X48" s="67"/>
      <c r="Y48" s="21">
        <f>IF(X48=0,0,VLOOKUP(X48,'得点テーブル'!$B$14:$I$59,6,0))</f>
        <v>0</v>
      </c>
      <c r="Z48" s="67"/>
      <c r="AA48" s="21">
        <f>IF(Z48=0,0,VLOOKUP(Z48,'得点テーブル'!$B$14:$I$59,7,0))</f>
        <v>0</v>
      </c>
      <c r="AB48" s="22"/>
      <c r="AC48" s="21">
        <f>IF(AB48=0,0,VLOOKUP(AB48,'得点テーブル'!$B$14:$I$59,7,0))*1.25</f>
        <v>0</v>
      </c>
      <c r="AD48" s="107"/>
      <c r="AE48" s="21">
        <f>IF(AD48=0,0,VLOOKUP(AD48,'得点テーブル'!$B$14:$L$59,11,0))</f>
        <v>0</v>
      </c>
      <c r="AF48" s="67" t="s">
        <v>409</v>
      </c>
      <c r="AG48" s="21">
        <f>IF(AF48=0,0,VLOOKUP(AF48,'得点テーブル'!$B$14:$I$59,5,0))</f>
        <v>6</v>
      </c>
      <c r="AH48" s="67"/>
      <c r="AI48" s="21">
        <f>IF(AH48=0,0,VLOOKUP(AH48,'得点テーブル'!$B$14:$K$59,9,0))</f>
        <v>0</v>
      </c>
      <c r="AJ48" s="73"/>
      <c r="AK48" s="173">
        <f>IF(AJ48=0,0,VLOOKUP(AJ48,'得点テーブル'!$B$14:$K$59,10,0))</f>
        <v>0</v>
      </c>
      <c r="AL48" s="73"/>
      <c r="AM48" s="173">
        <f>IF(AL48=0,0,VLOOKUP(AL48,'得点テーブル'!$B$14:$K$59,10,0))</f>
        <v>0</v>
      </c>
      <c r="AN48" s="73"/>
      <c r="AO48" s="173">
        <f>IF(AN48=0,0,VLOOKUP(AN48,'得点テーブル'!$B$14:$K$59,10,0))</f>
        <v>0</v>
      </c>
      <c r="AP48" s="73"/>
      <c r="AQ48" s="173">
        <f>IF(AP48=0,0,VLOOKUP(AP48,'得点テーブル'!$B$14:$K$59,10,0))*1.25</f>
        <v>0</v>
      </c>
      <c r="AR48" s="73"/>
      <c r="AS48" s="173">
        <f>IF(AR48=0,0,VLOOKUP(AR48,'得点テーブル'!$B$14:$K$59,10,0))</f>
        <v>0</v>
      </c>
      <c r="AX48"/>
      <c r="AY48"/>
      <c r="AZ48"/>
      <c r="BA48"/>
      <c r="BB48"/>
      <c r="BC48"/>
    </row>
    <row r="49" spans="2:55" ht="13.5">
      <c r="B49" s="129">
        <v>45</v>
      </c>
      <c r="C49" s="23">
        <f t="shared" si="2"/>
        <v>43</v>
      </c>
      <c r="D49" s="151" t="s">
        <v>163</v>
      </c>
      <c r="E49" s="143" t="s">
        <v>161</v>
      </c>
      <c r="F49" s="133" t="s">
        <v>85</v>
      </c>
      <c r="G49" s="20">
        <f t="shared" si="3"/>
        <v>19.25</v>
      </c>
      <c r="H49" s="73"/>
      <c r="I49" s="21">
        <f>IF(H49=0,0,VLOOKUP(H49,'得点テーブル'!$B$14:$I$59,2,0))</f>
        <v>0</v>
      </c>
      <c r="J49" s="22"/>
      <c r="K49" s="21">
        <f>IF(J49=0,0,VLOOKUP(J49,'得点テーブル'!$B$14:$I$59,2,0))*0.25</f>
        <v>0</v>
      </c>
      <c r="L49" s="67"/>
      <c r="M49" s="21">
        <f>IF(L49=0,0,VLOOKUP(L49,'得点テーブル'!$B$14:$I$59,2,0))*1.25</f>
        <v>0</v>
      </c>
      <c r="N49" s="74"/>
      <c r="O49" s="21">
        <f>IF(N49=0,0,VLOOKUP(N49,'得点テーブル'!$B$14:$I$59,3,0))</f>
        <v>0</v>
      </c>
      <c r="P49" s="107" t="s">
        <v>253</v>
      </c>
      <c r="Q49" s="21">
        <f>IF(P49=0,0,VLOOKUP(P49,'得点テーブル'!$B$14:$I$59,3,0))*1.25</f>
        <v>6.25</v>
      </c>
      <c r="R49" s="67">
        <v>64</v>
      </c>
      <c r="S49" s="21">
        <f>IF(R49=0,0,VLOOKUP(R49,'得点テーブル'!$B$14:$I$59,4,0))</f>
        <v>8</v>
      </c>
      <c r="T49" s="67"/>
      <c r="U49" s="21">
        <f>IF(T49=0,0,VLOOKUP(T49,'得点テーブル'!$B$14:$I$59,5,0))</f>
        <v>0</v>
      </c>
      <c r="V49" s="67" t="s">
        <v>230</v>
      </c>
      <c r="W49" s="21">
        <f>IF(V49=0,0,VLOOKUP(V49,'得点テーブル'!$B$14:$I$59,5,0))</f>
        <v>3</v>
      </c>
      <c r="X49" s="67"/>
      <c r="Y49" s="21">
        <f>IF(X49=0,0,VLOOKUP(X49,'得点テーブル'!$B$14:$I$59,6,0))</f>
        <v>0</v>
      </c>
      <c r="Z49" s="67"/>
      <c r="AA49" s="21">
        <f>IF(Z49=0,0,VLOOKUP(Z49,'得点テーブル'!$B$14:$I$59,7,0))</f>
        <v>0</v>
      </c>
      <c r="AB49" s="67"/>
      <c r="AC49" s="21">
        <f>IF(AB49=0,0,VLOOKUP(AB49,'得点テーブル'!$B$14:$I$59,7,0))*1.25</f>
        <v>0</v>
      </c>
      <c r="AD49" s="107"/>
      <c r="AE49" s="21">
        <f>IF(AD49=0,0,VLOOKUP(AD49,'得点テーブル'!$B$14:$L$59,11,0))</f>
        <v>0</v>
      </c>
      <c r="AF49" s="67" t="s">
        <v>340</v>
      </c>
      <c r="AG49" s="21">
        <f>IF(AF49=0,0,VLOOKUP(AF49,'得点テーブル'!$B$14:$I$59,5,0))</f>
        <v>2</v>
      </c>
      <c r="AH49" s="67"/>
      <c r="AI49" s="21">
        <f>IF(AH49=0,0,VLOOKUP(AH49,'得点テーブル'!$B$14:$K$59,9,0))</f>
        <v>0</v>
      </c>
      <c r="AJ49" s="73"/>
      <c r="AK49" s="173">
        <f>IF(AJ49=0,0,VLOOKUP(AJ49,'得点テーブル'!$B$14:$K$59,10,0))</f>
        <v>0</v>
      </c>
      <c r="AL49" s="73"/>
      <c r="AM49" s="173">
        <f>IF(AL49=0,0,VLOOKUP(AL49,'得点テーブル'!$B$14:$K$59,10,0))</f>
        <v>0</v>
      </c>
      <c r="AN49" s="73"/>
      <c r="AO49" s="173">
        <f>IF(AN49=0,0,VLOOKUP(AN49,'得点テーブル'!$B$14:$K$59,10,0))</f>
        <v>0</v>
      </c>
      <c r="AP49" s="73"/>
      <c r="AQ49" s="173">
        <f>IF(AP49=0,0,VLOOKUP(AP49,'得点テーブル'!$B$14:$K$59,10,0))*1.25</f>
        <v>0</v>
      </c>
      <c r="AR49" s="73"/>
      <c r="AS49" s="173">
        <f>IF(AR49=0,0,VLOOKUP(AR49,'得点テーブル'!$B$14:$K$59,10,0))</f>
        <v>0</v>
      </c>
      <c r="AX49"/>
      <c r="AY49"/>
      <c r="AZ49"/>
      <c r="BA49"/>
      <c r="BB49"/>
      <c r="BC49"/>
    </row>
    <row r="50" spans="2:55" ht="13.5">
      <c r="B50" s="129">
        <v>46</v>
      </c>
      <c r="C50" s="23">
        <f t="shared" si="2"/>
        <v>45</v>
      </c>
      <c r="D50" s="151" t="s">
        <v>162</v>
      </c>
      <c r="E50" s="95" t="s">
        <v>161</v>
      </c>
      <c r="F50" s="133" t="s">
        <v>85</v>
      </c>
      <c r="G50" s="20">
        <f t="shared" si="3"/>
        <v>19</v>
      </c>
      <c r="H50" s="73"/>
      <c r="I50" s="21">
        <f>IF(H50=0,0,VLOOKUP(H50,'得点テーブル'!$B$14:$I$59,2,0))</f>
        <v>0</v>
      </c>
      <c r="J50" s="22"/>
      <c r="K50" s="21">
        <f>IF(J50=0,0,VLOOKUP(J50,'得点テーブル'!$B$14:$I$59,2,0))*0.25</f>
        <v>0</v>
      </c>
      <c r="L50" s="67"/>
      <c r="M50" s="21">
        <f>IF(L50=0,0,VLOOKUP(L50,'得点テーブル'!$B$14:$I$59,2,0))*1.25</f>
        <v>0</v>
      </c>
      <c r="N50" s="74"/>
      <c r="O50" s="21">
        <f>IF(N50=0,0,VLOOKUP(N50,'得点テーブル'!$B$14:$I$59,3,0))</f>
        <v>0</v>
      </c>
      <c r="P50" s="107"/>
      <c r="Q50" s="21">
        <f>IF(P50=0,0,VLOOKUP(P50,'得点テーブル'!$B$14:$I$59,3,0))*1.25</f>
        <v>0</v>
      </c>
      <c r="R50" s="67">
        <v>32</v>
      </c>
      <c r="S50" s="21">
        <f>IF(R50=0,0,VLOOKUP(R50,'得点テーブル'!$B$14:$I$59,4,0))</f>
        <v>16</v>
      </c>
      <c r="T50" s="67" t="s">
        <v>336</v>
      </c>
      <c r="U50" s="21">
        <f>IF(T50=0,0,VLOOKUP(T50,'得点テーブル'!$B$14:$I$59,5,0))</f>
        <v>3</v>
      </c>
      <c r="V50" s="67"/>
      <c r="W50" s="21">
        <f>IF(V50=0,0,VLOOKUP(V50,'得点テーブル'!$B$14:$I$59,5,0))</f>
        <v>0</v>
      </c>
      <c r="X50" s="67"/>
      <c r="Y50" s="21">
        <f>IF(X50=0,0,VLOOKUP(X50,'得点テーブル'!$B$14:$I$59,6,0))</f>
        <v>0</v>
      </c>
      <c r="Z50" s="67"/>
      <c r="AA50" s="21">
        <f>IF(Z50=0,0,VLOOKUP(Z50,'得点テーブル'!$B$14:$I$59,7,0))</f>
        <v>0</v>
      </c>
      <c r="AB50" s="67"/>
      <c r="AC50" s="21">
        <f>IF(AB50=0,0,VLOOKUP(AB50,'得点テーブル'!$B$14:$I$59,7,0))*1.25</f>
        <v>0</v>
      </c>
      <c r="AD50" s="107"/>
      <c r="AE50" s="21">
        <f>IF(AD50=0,0,VLOOKUP(AD50,'得点テーブル'!$B$14:$L$59,11,0))</f>
        <v>0</v>
      </c>
      <c r="AF50" s="67"/>
      <c r="AG50" s="21">
        <f>IF(AF50=0,0,VLOOKUP(AF50,'得点テーブル'!$B$14:$I$59,5,0))</f>
        <v>0</v>
      </c>
      <c r="AH50" s="67"/>
      <c r="AI50" s="21">
        <f>IF(AH50=0,0,VLOOKUP(AH50,'得点テーブル'!$B$14:$K$59,9,0))</f>
        <v>0</v>
      </c>
      <c r="AJ50" s="73"/>
      <c r="AK50" s="173">
        <f>IF(AJ50=0,0,VLOOKUP(AJ50,'得点テーブル'!$B$14:$K$59,10,0))</f>
        <v>0</v>
      </c>
      <c r="AL50" s="73"/>
      <c r="AM50" s="173">
        <f>IF(AL50=0,0,VLOOKUP(AL50,'得点テーブル'!$B$14:$K$59,10,0))</f>
        <v>0</v>
      </c>
      <c r="AN50" s="73"/>
      <c r="AO50" s="173">
        <f>IF(AN50=0,0,VLOOKUP(AN50,'得点テーブル'!$B$14:$K$59,10,0))</f>
        <v>0</v>
      </c>
      <c r="AP50" s="73"/>
      <c r="AQ50" s="173">
        <f>IF(AP50=0,0,VLOOKUP(AP50,'得点テーブル'!$B$14:$K$59,10,0))*1.25</f>
        <v>0</v>
      </c>
      <c r="AR50" s="73"/>
      <c r="AS50" s="173">
        <f>IF(AR50=0,0,VLOOKUP(AR50,'得点テーブル'!$B$14:$K$59,10,0))</f>
        <v>0</v>
      </c>
      <c r="AX50"/>
      <c r="AY50"/>
      <c r="AZ50"/>
      <c r="BA50"/>
      <c r="BB50"/>
      <c r="BC50"/>
    </row>
    <row r="51" spans="2:55" ht="13.5">
      <c r="B51" s="129">
        <v>47</v>
      </c>
      <c r="C51" s="23">
        <f t="shared" si="2"/>
        <v>45</v>
      </c>
      <c r="D51" s="158" t="s">
        <v>545</v>
      </c>
      <c r="E51" s="218" t="s">
        <v>308</v>
      </c>
      <c r="F51" s="133" t="s">
        <v>118</v>
      </c>
      <c r="G51" s="20">
        <f t="shared" si="3"/>
        <v>19</v>
      </c>
      <c r="H51" s="73" t="s">
        <v>253</v>
      </c>
      <c r="I51" s="21">
        <f>IF(H51=0,0,VLOOKUP(H51,'得点テーブル'!$B$14:$I$59,2,0))</f>
        <v>3</v>
      </c>
      <c r="J51" s="22"/>
      <c r="K51" s="21">
        <f>IF(J51=0,0,VLOOKUP(J51,'得点テーブル'!$B$14:$I$59,2,0))*0.25</f>
        <v>0</v>
      </c>
      <c r="L51" s="67"/>
      <c r="M51" s="21">
        <f>IF(L51=0,0,VLOOKUP(L51,'得点テーブル'!$B$14:$I$59,2,0))*1.25</f>
        <v>0</v>
      </c>
      <c r="N51" s="74"/>
      <c r="O51" s="21">
        <f>IF(N51=0,0,VLOOKUP(N51,'得点テーブル'!$B$14:$I$59,3,0))</f>
        <v>0</v>
      </c>
      <c r="P51" s="107"/>
      <c r="Q51" s="21">
        <f>IF(P51=0,0,VLOOKUP(P51,'得点テーブル'!$B$14:$I$59,3,0))*1.25</f>
        <v>0</v>
      </c>
      <c r="R51" s="67">
        <v>64</v>
      </c>
      <c r="S51" s="21">
        <f>IF(R51=0,0,VLOOKUP(R51,'得点テーブル'!$B$14:$I$59,4,0))</f>
        <v>8</v>
      </c>
      <c r="T51" s="67" t="s">
        <v>231</v>
      </c>
      <c r="U51" s="21">
        <f>IF(T51=0,0,VLOOKUP(T51,'得点テーブル'!$B$14:$I$59,5,0))</f>
        <v>2</v>
      </c>
      <c r="V51" s="67"/>
      <c r="W51" s="21">
        <f>IF(V51=0,0,VLOOKUP(V51,'得点テーブル'!$B$14:$I$59,5,0))</f>
        <v>0</v>
      </c>
      <c r="X51" s="67" t="s">
        <v>253</v>
      </c>
      <c r="Y51" s="21">
        <f>IF(X51=0,0,VLOOKUP(X51,'得点テーブル'!$B$14:$I$59,6,0))</f>
        <v>5</v>
      </c>
      <c r="Z51" s="67"/>
      <c r="AA51" s="21">
        <f>IF(Z51=0,0,VLOOKUP(Z51,'得点テーブル'!$B$14:$I$59,7,0))</f>
        <v>0</v>
      </c>
      <c r="AB51" s="22"/>
      <c r="AC51" s="21">
        <f>IF(AB51=0,0,VLOOKUP(AB51,'得点テーブル'!$B$14:$I$59,7,0))*1.25</f>
        <v>0</v>
      </c>
      <c r="AD51" s="107"/>
      <c r="AE51" s="21">
        <f>IF(AD51=0,0,VLOOKUP(AD51,'得点テーブル'!$B$14:$L$59,11,0))</f>
        <v>0</v>
      </c>
      <c r="AF51" s="67" t="s">
        <v>443</v>
      </c>
      <c r="AG51" s="21">
        <f>IF(AF51=0,0,VLOOKUP(AF51,'得点テーブル'!$B$14:$I$59,5,0))</f>
        <v>1</v>
      </c>
      <c r="AH51" s="67"/>
      <c r="AI51" s="21">
        <f>IF(AH51=0,0,VLOOKUP(AH51,'得点テーブル'!$B$14:$K$59,9,0))</f>
        <v>0</v>
      </c>
      <c r="AJ51" s="73"/>
      <c r="AK51" s="173">
        <f>IF(AJ51=0,0,VLOOKUP(AJ51,'得点テーブル'!$B$14:$K$59,10,0))</f>
        <v>0</v>
      </c>
      <c r="AL51" s="73"/>
      <c r="AM51" s="173">
        <f>IF(AL51=0,0,VLOOKUP(AL51,'得点テーブル'!$B$14:$K$59,10,0))</f>
        <v>0</v>
      </c>
      <c r="AN51" s="73"/>
      <c r="AO51" s="173">
        <f>IF(AN51=0,0,VLOOKUP(AN51,'得点テーブル'!$B$14:$K$59,10,0))</f>
        <v>0</v>
      </c>
      <c r="AP51" s="73"/>
      <c r="AQ51" s="173">
        <f>IF(AP51=0,0,VLOOKUP(AP51,'得点テーブル'!$B$14:$K$59,10,0))*1.25</f>
        <v>0</v>
      </c>
      <c r="AR51" s="73"/>
      <c r="AS51" s="173">
        <f>IF(AR51=0,0,VLOOKUP(AR51,'得点テーブル'!$B$14:$K$59,10,0))</f>
        <v>0</v>
      </c>
      <c r="AX51"/>
      <c r="AY51"/>
      <c r="AZ51"/>
      <c r="BA51"/>
      <c r="BB51"/>
      <c r="BC51"/>
    </row>
    <row r="52" spans="2:55" ht="13.5">
      <c r="B52" s="129">
        <v>48</v>
      </c>
      <c r="C52" s="23">
        <f t="shared" si="2"/>
        <v>47</v>
      </c>
      <c r="D52" s="96" t="s">
        <v>492</v>
      </c>
      <c r="E52" s="95" t="s">
        <v>491</v>
      </c>
      <c r="F52" s="132" t="s">
        <v>118</v>
      </c>
      <c r="G52" s="20">
        <f t="shared" si="3"/>
        <v>18</v>
      </c>
      <c r="H52" s="73"/>
      <c r="I52" s="21">
        <f>IF(H52=0,0,VLOOKUP(H52,'得点テーブル'!$B$14:$I$59,2,0))</f>
        <v>0</v>
      </c>
      <c r="J52" s="22"/>
      <c r="K52" s="21">
        <f>IF(J52=0,0,VLOOKUP(J52,'得点テーブル'!$B$14:$I$59,2,0))*0.25</f>
        <v>0</v>
      </c>
      <c r="L52" s="67"/>
      <c r="M52" s="21">
        <f>IF(L52=0,0,VLOOKUP(L52,'得点テーブル'!$B$14:$I$59,2,0))*1.25</f>
        <v>0</v>
      </c>
      <c r="N52" s="74" t="s">
        <v>253</v>
      </c>
      <c r="O52" s="21">
        <f>IF(N52=0,0,VLOOKUP(N52,'得点テーブル'!$B$14:$I$59,3,0))</f>
        <v>5</v>
      </c>
      <c r="P52" s="107"/>
      <c r="Q52" s="21">
        <f>IF(P52=0,0,VLOOKUP(P52,'得点テーブル'!$B$14:$I$59,3,0))*1.25</f>
        <v>0</v>
      </c>
      <c r="R52" s="67">
        <v>64</v>
      </c>
      <c r="S52" s="21">
        <f>IF(R52=0,0,VLOOKUP(R52,'得点テーブル'!$B$14:$I$59,4,0))</f>
        <v>8</v>
      </c>
      <c r="T52" s="67"/>
      <c r="U52" s="21">
        <f>IF(T52=0,0,VLOOKUP(T52,'得点テーブル'!$B$14:$I$59,5,0))</f>
        <v>0</v>
      </c>
      <c r="V52" s="67"/>
      <c r="W52" s="21">
        <f>IF(V52=0,0,VLOOKUP(V52,'得点テーブル'!$B$14:$I$59,5,0))</f>
        <v>0</v>
      </c>
      <c r="X52" s="67"/>
      <c r="Y52" s="21">
        <f>IF(X52=0,0,VLOOKUP(X52,'得点テーブル'!$B$14:$I$59,6,0))</f>
        <v>0</v>
      </c>
      <c r="Z52" s="67" t="s">
        <v>441</v>
      </c>
      <c r="AA52" s="21">
        <f>IF(Z52=0,0,VLOOKUP(Z52,'得点テーブル'!$B$14:$I$59,7,0))</f>
        <v>5</v>
      </c>
      <c r="AB52" s="67"/>
      <c r="AC52" s="21">
        <f>IF(AB52=0,0,VLOOKUP(AB52,'得点テーブル'!$B$14:$I$59,7,0))*1.25</f>
        <v>0</v>
      </c>
      <c r="AD52" s="107"/>
      <c r="AE52" s="21">
        <f>IF(AD52=0,0,VLOOKUP(AD52,'得点テーブル'!$B$14:$L$59,11,0))</f>
        <v>0</v>
      </c>
      <c r="AF52" s="67"/>
      <c r="AG52" s="21">
        <f>IF(AF52=0,0,VLOOKUP(AF52,'得点テーブル'!$B$14:$I$59,5,0))</f>
        <v>0</v>
      </c>
      <c r="AH52" s="67"/>
      <c r="AI52" s="21">
        <f>IF(AH52=0,0,VLOOKUP(AH52,'得点テーブル'!$B$14:$K$59,9,0))</f>
        <v>0</v>
      </c>
      <c r="AJ52" s="73"/>
      <c r="AK52" s="173">
        <f>IF(AJ52=0,0,VLOOKUP(AJ52,'得点テーブル'!$B$14:$K$59,10,0))</f>
        <v>0</v>
      </c>
      <c r="AL52" s="73"/>
      <c r="AM52" s="173">
        <f>IF(AL52=0,0,VLOOKUP(AL52,'得点テーブル'!$B$14:$K$59,10,0))</f>
        <v>0</v>
      </c>
      <c r="AN52" s="73"/>
      <c r="AO52" s="173">
        <f>IF(AN52=0,0,VLOOKUP(AN52,'得点テーブル'!$B$14:$K$59,10,0))</f>
        <v>0</v>
      </c>
      <c r="AP52" s="73"/>
      <c r="AQ52" s="173">
        <f>IF(AP52=0,0,VLOOKUP(AP52,'得点テーブル'!$B$14:$K$59,10,0))*1.25</f>
        <v>0</v>
      </c>
      <c r="AR52" s="73"/>
      <c r="AS52" s="173">
        <f>IF(AR52=0,0,VLOOKUP(AR52,'得点テーブル'!$B$14:$K$59,10,0))</f>
        <v>0</v>
      </c>
      <c r="AX52"/>
      <c r="AY52"/>
      <c r="AZ52"/>
      <c r="BA52"/>
      <c r="BB52"/>
      <c r="BC52"/>
    </row>
    <row r="53" spans="2:55" ht="13.5">
      <c r="B53" s="129">
        <v>49</v>
      </c>
      <c r="C53" s="23">
        <f t="shared" si="2"/>
        <v>47</v>
      </c>
      <c r="D53" s="167" t="s">
        <v>117</v>
      </c>
      <c r="E53" s="216" t="s">
        <v>116</v>
      </c>
      <c r="F53" s="132" t="s">
        <v>118</v>
      </c>
      <c r="G53" s="20">
        <f t="shared" si="3"/>
        <v>18</v>
      </c>
      <c r="H53" s="73"/>
      <c r="I53" s="21">
        <f>IF(H53=0,0,VLOOKUP(H53,'得点テーブル'!$B$14:$I$59,2,0))</f>
        <v>0</v>
      </c>
      <c r="J53" s="22"/>
      <c r="K53" s="21">
        <f>IF(J53=0,0,VLOOKUP(J53,'得点テーブル'!$B$14:$I$59,2,0))*0.25</f>
        <v>0</v>
      </c>
      <c r="L53" s="67"/>
      <c r="M53" s="21">
        <f>IF(L53=0,0,VLOOKUP(L53,'得点テーブル'!$B$14:$I$59,2,0))*1.25</f>
        <v>0</v>
      </c>
      <c r="N53" s="74"/>
      <c r="O53" s="21">
        <f>IF(N53=0,0,VLOOKUP(N53,'得点テーブル'!$B$14:$I$59,3,0))</f>
        <v>0</v>
      </c>
      <c r="P53" s="107"/>
      <c r="Q53" s="21">
        <f>IF(P53=0,0,VLOOKUP(P53,'得点テーブル'!$B$14:$I$59,3,0))*1.25</f>
        <v>0</v>
      </c>
      <c r="R53" s="67">
        <v>64</v>
      </c>
      <c r="S53" s="21">
        <f>IF(R53=0,0,VLOOKUP(R53,'得点テーブル'!$B$14:$I$59,4,0))</f>
        <v>8</v>
      </c>
      <c r="T53" s="67" t="s">
        <v>339</v>
      </c>
      <c r="U53" s="21">
        <f>IF(T53=0,0,VLOOKUP(T53,'得点テーブル'!$B$14:$I$59,5,0))</f>
        <v>3</v>
      </c>
      <c r="V53" s="67"/>
      <c r="W53" s="21">
        <f>IF(V53=0,0,VLOOKUP(V53,'得点テーブル'!$B$14:$I$59,5,0))</f>
        <v>0</v>
      </c>
      <c r="X53" s="67"/>
      <c r="Y53" s="21">
        <f>IF(X53=0,0,VLOOKUP(X53,'得点テーブル'!$B$14:$I$59,6,0))</f>
        <v>0</v>
      </c>
      <c r="Z53" s="67" t="s">
        <v>253</v>
      </c>
      <c r="AA53" s="21">
        <f>IF(Z53=0,0,VLOOKUP(Z53,'得点テーブル'!$B$14:$I$59,7,0))</f>
        <v>5</v>
      </c>
      <c r="AB53" s="67"/>
      <c r="AC53" s="21">
        <f>IF(AB53=0,0,VLOOKUP(AB53,'得点テーブル'!$B$14:$I$59,7,0))*1.25</f>
        <v>0</v>
      </c>
      <c r="AD53" s="107"/>
      <c r="AE53" s="21">
        <f>IF(AD53=0,0,VLOOKUP(AD53,'得点テーブル'!$B$14:$L$59,11,0))</f>
        <v>0</v>
      </c>
      <c r="AF53" s="67" t="s">
        <v>541</v>
      </c>
      <c r="AG53" s="21">
        <f>IF(AF53=0,0,VLOOKUP(AF53,'得点テーブル'!$B$14:$I$59,5,0))</f>
        <v>2</v>
      </c>
      <c r="AH53" s="67"/>
      <c r="AI53" s="21">
        <f>IF(AH53=0,0,VLOOKUP(AH53,'得点テーブル'!$B$14:$K$59,9,0))</f>
        <v>0</v>
      </c>
      <c r="AJ53" s="73"/>
      <c r="AK53" s="173">
        <f>IF(AJ53=0,0,VLOOKUP(AJ53,'得点テーブル'!$B$14:$K$59,10,0))</f>
        <v>0</v>
      </c>
      <c r="AL53" s="73"/>
      <c r="AM53" s="173">
        <f>IF(AL53=0,0,VLOOKUP(AL53,'得点テーブル'!$B$14:$K$59,10,0))</f>
        <v>0</v>
      </c>
      <c r="AN53" s="73"/>
      <c r="AO53" s="173">
        <f>IF(AN53=0,0,VLOOKUP(AN53,'得点テーブル'!$B$14:$K$59,10,0))</f>
        <v>0</v>
      </c>
      <c r="AP53" s="73"/>
      <c r="AQ53" s="173">
        <f>IF(AP53=0,0,VLOOKUP(AP53,'得点テーブル'!$B$14:$K$59,10,0))*1.25</f>
        <v>0</v>
      </c>
      <c r="AR53" s="73"/>
      <c r="AS53" s="173">
        <f>IF(AR53=0,0,VLOOKUP(AR53,'得点テーブル'!$B$14:$K$59,10,0))</f>
        <v>0</v>
      </c>
      <c r="AX53"/>
      <c r="AY53"/>
      <c r="AZ53"/>
      <c r="BA53"/>
      <c r="BB53"/>
      <c r="BC53"/>
    </row>
    <row r="54" spans="2:55" ht="13.5">
      <c r="B54" s="129">
        <v>50</v>
      </c>
      <c r="C54" s="23">
        <f t="shared" si="2"/>
        <v>47</v>
      </c>
      <c r="D54" s="151" t="s">
        <v>542</v>
      </c>
      <c r="E54" s="95" t="s">
        <v>161</v>
      </c>
      <c r="F54" s="132" t="s">
        <v>85</v>
      </c>
      <c r="G54" s="20">
        <f t="shared" si="3"/>
        <v>18</v>
      </c>
      <c r="H54" s="73"/>
      <c r="I54" s="21">
        <f>IF(H54=0,0,VLOOKUP(H54,'得点テーブル'!$B$14:$I$59,2,0))</f>
        <v>0</v>
      </c>
      <c r="J54" s="22"/>
      <c r="K54" s="21">
        <f>IF(J54=0,0,VLOOKUP(J54,'得点テーブル'!$B$14:$I$59,2,0))*0.25</f>
        <v>0</v>
      </c>
      <c r="L54" s="67"/>
      <c r="M54" s="21">
        <f>IF(L54=0,0,VLOOKUP(L54,'得点テーブル'!$B$14:$I$59,2,0))*1.25</f>
        <v>0</v>
      </c>
      <c r="N54" s="74"/>
      <c r="O54" s="21">
        <f>IF(N54=0,0,VLOOKUP(N54,'得点テーブル'!$B$14:$I$59,3,0))</f>
        <v>0</v>
      </c>
      <c r="P54" s="107"/>
      <c r="Q54" s="21">
        <f>IF(P54=0,0,VLOOKUP(P54,'得点テーブル'!$B$14:$I$59,3,0))*1.25</f>
        <v>0</v>
      </c>
      <c r="R54" s="67">
        <v>32</v>
      </c>
      <c r="S54" s="21">
        <f>IF(R54=0,0,VLOOKUP(R54,'得点テーブル'!$B$14:$I$59,4,0))</f>
        <v>16</v>
      </c>
      <c r="T54" s="67" t="s">
        <v>340</v>
      </c>
      <c r="U54" s="21">
        <f>IF(T54=0,0,VLOOKUP(T54,'得点テーブル'!$B$14:$I$59,5,0))</f>
        <v>2</v>
      </c>
      <c r="V54" s="67"/>
      <c r="W54" s="21">
        <f>IF(V54=0,0,VLOOKUP(V54,'得点テーブル'!$B$14:$I$59,5,0))</f>
        <v>0</v>
      </c>
      <c r="X54" s="67"/>
      <c r="Y54" s="21">
        <f>IF(X54=0,0,VLOOKUP(X54,'得点テーブル'!$B$14:$I$59,6,0))</f>
        <v>0</v>
      </c>
      <c r="Z54" s="67"/>
      <c r="AA54" s="21">
        <f>IF(Z54=0,0,VLOOKUP(Z54,'得点テーブル'!$B$14:$I$59,7,0))</f>
        <v>0</v>
      </c>
      <c r="AB54" s="67"/>
      <c r="AC54" s="21">
        <f>IF(AB54=0,0,VLOOKUP(AB54,'得点テーブル'!$B$14:$I$59,7,0))*1.25</f>
        <v>0</v>
      </c>
      <c r="AD54" s="107"/>
      <c r="AE54" s="21">
        <f>IF(AD54=0,0,VLOOKUP(AD54,'得点テーブル'!$B$14:$L$59,11,0))</f>
        <v>0</v>
      </c>
      <c r="AF54" s="67"/>
      <c r="AG54" s="21">
        <f>IF(AF54=0,0,VLOOKUP(AF54,'得点テーブル'!$B$14:$I$59,5,0))</f>
        <v>0</v>
      </c>
      <c r="AH54" s="67"/>
      <c r="AI54" s="21">
        <f>IF(AH54=0,0,VLOOKUP(AH54,'得点テーブル'!$B$14:$K$59,9,0))</f>
        <v>0</v>
      </c>
      <c r="AJ54" s="73"/>
      <c r="AK54" s="173">
        <f>IF(AJ54=0,0,VLOOKUP(AJ54,'得点テーブル'!$B$14:$K$59,10,0))</f>
        <v>0</v>
      </c>
      <c r="AL54" s="73"/>
      <c r="AM54" s="173">
        <f>IF(AL54=0,0,VLOOKUP(AL54,'得点テーブル'!$B$14:$K$59,10,0))</f>
        <v>0</v>
      </c>
      <c r="AN54" s="73"/>
      <c r="AO54" s="173">
        <f>IF(AN54=0,0,VLOOKUP(AN54,'得点テーブル'!$B$14:$K$59,10,0))</f>
        <v>0</v>
      </c>
      <c r="AP54" s="73"/>
      <c r="AQ54" s="173">
        <f>IF(AP54=0,0,VLOOKUP(AP54,'得点テーブル'!$B$14:$K$59,10,0))*1.25</f>
        <v>0</v>
      </c>
      <c r="AR54" s="73"/>
      <c r="AS54" s="173">
        <f>IF(AR54=0,0,VLOOKUP(AR54,'得点テーブル'!$B$14:$K$59,10,0))</f>
        <v>0</v>
      </c>
      <c r="AX54"/>
      <c r="AY54"/>
      <c r="AZ54"/>
      <c r="BA54"/>
      <c r="BB54"/>
      <c r="BC54"/>
    </row>
    <row r="55" spans="2:55" ht="13.5">
      <c r="B55" s="129">
        <v>51</v>
      </c>
      <c r="C55" s="23">
        <f t="shared" si="2"/>
        <v>50</v>
      </c>
      <c r="D55" s="27" t="s">
        <v>528</v>
      </c>
      <c r="E55" s="143" t="s">
        <v>507</v>
      </c>
      <c r="F55" s="132" t="s">
        <v>85</v>
      </c>
      <c r="G55" s="20">
        <f t="shared" si="3"/>
        <v>16</v>
      </c>
      <c r="H55" s="73"/>
      <c r="I55" s="21">
        <f>IF(H55=0,0,VLOOKUP(H55,'得点テーブル'!$B$14:$I$59,2,0))</f>
        <v>0</v>
      </c>
      <c r="J55" s="22"/>
      <c r="K55" s="21">
        <f>IF(J55=0,0,VLOOKUP(J55,'得点テーブル'!$B$14:$I$59,2,0))*0.25</f>
        <v>0</v>
      </c>
      <c r="L55" s="67"/>
      <c r="M55" s="21">
        <f>IF(L55=0,0,VLOOKUP(L55,'得点テーブル'!$B$14:$I$59,2,0))*1.25</f>
        <v>0</v>
      </c>
      <c r="N55" s="74"/>
      <c r="O55" s="21">
        <f>IF(N55=0,0,VLOOKUP(N55,'得点テーブル'!$B$14:$I$59,3,0))</f>
        <v>0</v>
      </c>
      <c r="P55" s="107"/>
      <c r="Q55" s="21">
        <f>IF(P55=0,0,VLOOKUP(P55,'得点テーブル'!$B$14:$I$59,3,0))*1.25</f>
        <v>0</v>
      </c>
      <c r="R55" s="67"/>
      <c r="S55" s="21">
        <f>IF(R55=0,0,VLOOKUP(R55,'得点テーブル'!$B$14:$I$59,4,0))</f>
        <v>0</v>
      </c>
      <c r="T55" s="67" t="s">
        <v>409</v>
      </c>
      <c r="U55" s="21">
        <f>IF(T55=0,0,VLOOKUP(T55,'得点テーブル'!$B$14:$I$59,5,0))</f>
        <v>6</v>
      </c>
      <c r="V55" s="67"/>
      <c r="W55" s="21">
        <f>IF(V55=0,0,VLOOKUP(V55,'得点テーブル'!$B$14:$I$59,5,0))</f>
        <v>0</v>
      </c>
      <c r="X55" s="67"/>
      <c r="Y55" s="21">
        <f>IF(X55=0,0,VLOOKUP(X55,'得点テーブル'!$B$14:$I$59,6,0))</f>
        <v>0</v>
      </c>
      <c r="Z55" s="67"/>
      <c r="AA55" s="21">
        <f>IF(Z55=0,0,VLOOKUP(Z55,'得点テーブル'!$B$14:$I$59,7,0))</f>
        <v>0</v>
      </c>
      <c r="AB55" s="67"/>
      <c r="AC55" s="21">
        <f>IF(AB55=0,0,VLOOKUP(AB55,'得点テーブル'!$B$14:$I$59,7,0))*1.25</f>
        <v>0</v>
      </c>
      <c r="AD55" s="107" t="s">
        <v>253</v>
      </c>
      <c r="AE55" s="21">
        <f>IF(AD55=0,0,VLOOKUP(AD55,'得点テーブル'!$B$14:$L$59,11,0))</f>
        <v>10</v>
      </c>
      <c r="AF55" s="67"/>
      <c r="AG55" s="21">
        <f>IF(AF55=0,0,VLOOKUP(AF55,'得点テーブル'!$B$14:$I$59,5,0))</f>
        <v>0</v>
      </c>
      <c r="AH55" s="67"/>
      <c r="AI55" s="21">
        <f>IF(AH55=0,0,VLOOKUP(AH55,'得点テーブル'!$B$14:$K$59,9,0))</f>
        <v>0</v>
      </c>
      <c r="AJ55" s="73"/>
      <c r="AK55" s="173">
        <f>IF(AJ55=0,0,VLOOKUP(AJ55,'得点テーブル'!$B$14:$K$59,10,0))</f>
        <v>0</v>
      </c>
      <c r="AL55" s="73"/>
      <c r="AM55" s="173">
        <f>IF(AL55=0,0,VLOOKUP(AL55,'得点テーブル'!$B$14:$K$59,10,0))</f>
        <v>0</v>
      </c>
      <c r="AN55" s="73"/>
      <c r="AO55" s="173">
        <f>IF(AN55=0,0,VLOOKUP(AN55,'得点テーブル'!$B$14:$K$59,10,0))</f>
        <v>0</v>
      </c>
      <c r="AP55" s="73"/>
      <c r="AQ55" s="173">
        <f>IF(AP55=0,0,VLOOKUP(AP55,'得点テーブル'!$B$14:$K$59,10,0))*1.25</f>
        <v>0</v>
      </c>
      <c r="AR55" s="73"/>
      <c r="AS55" s="173">
        <f>IF(AR55=0,0,VLOOKUP(AR55,'得点テーブル'!$B$14:$K$59,10,0))</f>
        <v>0</v>
      </c>
      <c r="AX55"/>
      <c r="AY55"/>
      <c r="AZ55"/>
      <c r="BA55"/>
      <c r="BB55"/>
      <c r="BC55"/>
    </row>
    <row r="56" spans="2:55" ht="13.5">
      <c r="B56" s="129">
        <v>52</v>
      </c>
      <c r="C56" s="23">
        <f t="shared" si="2"/>
        <v>50</v>
      </c>
      <c r="D56" s="27" t="s">
        <v>39</v>
      </c>
      <c r="E56" s="95" t="s">
        <v>190</v>
      </c>
      <c r="F56" s="132" t="s">
        <v>118</v>
      </c>
      <c r="G56" s="20">
        <f t="shared" si="3"/>
        <v>16</v>
      </c>
      <c r="H56" s="73"/>
      <c r="I56" s="21">
        <f>IF(H56=0,0,VLOOKUP(H56,'得点テーブル'!$B$14:$I$59,2,0))</f>
        <v>0</v>
      </c>
      <c r="J56" s="22"/>
      <c r="K56" s="21">
        <f>IF(J56=0,0,VLOOKUP(J56,'得点テーブル'!$B$14:$I$59,2,0))*0.25</f>
        <v>0</v>
      </c>
      <c r="L56" s="67"/>
      <c r="M56" s="21">
        <f>IF(L56=0,0,VLOOKUP(L56,'得点テーブル'!$B$14:$I$59,2,0))*1.25</f>
        <v>0</v>
      </c>
      <c r="N56" s="74"/>
      <c r="O56" s="21">
        <f>IF(N56=0,0,VLOOKUP(N56,'得点テーブル'!$B$14:$I$59,3,0))</f>
        <v>0</v>
      </c>
      <c r="P56" s="107"/>
      <c r="Q56" s="21">
        <f>IF(P56=0,0,VLOOKUP(P56,'得点テーブル'!$B$14:$I$59,3,0))*1.25</f>
        <v>0</v>
      </c>
      <c r="R56" s="67">
        <v>32</v>
      </c>
      <c r="S56" s="21">
        <f>IF(R56=0,0,VLOOKUP(R56,'得点テーブル'!$B$14:$I$59,4,0))</f>
        <v>16</v>
      </c>
      <c r="T56" s="67"/>
      <c r="U56" s="21">
        <f>IF(T56=0,0,VLOOKUP(T56,'得点テーブル'!$B$14:$I$59,5,0))</f>
        <v>0</v>
      </c>
      <c r="V56" s="67"/>
      <c r="W56" s="21">
        <f>IF(V56=0,0,VLOOKUP(V56,'得点テーブル'!$B$14:$I$59,5,0))</f>
        <v>0</v>
      </c>
      <c r="X56" s="67"/>
      <c r="Y56" s="21">
        <f>IF(X56=0,0,VLOOKUP(X56,'得点テーブル'!$B$14:$I$59,6,0))</f>
        <v>0</v>
      </c>
      <c r="Z56" s="67"/>
      <c r="AA56" s="21">
        <f>IF(Z56=0,0,VLOOKUP(Z56,'得点テーブル'!$B$14:$I$59,7,0))</f>
        <v>0</v>
      </c>
      <c r="AB56" s="67"/>
      <c r="AC56" s="21">
        <f>IF(AB56=0,0,VLOOKUP(AB56,'得点テーブル'!$B$14:$I$59,7,0))*1.25</f>
        <v>0</v>
      </c>
      <c r="AD56" s="107"/>
      <c r="AE56" s="21">
        <f>IF(AD56=0,0,VLOOKUP(AD56,'得点テーブル'!$B$14:$L$59,11,0))</f>
        <v>0</v>
      </c>
      <c r="AF56" s="67"/>
      <c r="AG56" s="21">
        <f>IF(AF56=0,0,VLOOKUP(AF56,'得点テーブル'!$B$14:$I$59,5,0))</f>
        <v>0</v>
      </c>
      <c r="AH56" s="67"/>
      <c r="AI56" s="21">
        <f>IF(AH56=0,0,VLOOKUP(AH56,'得点テーブル'!$B$14:$K$59,9,0))</f>
        <v>0</v>
      </c>
      <c r="AJ56" s="73"/>
      <c r="AK56" s="173">
        <f>IF(AJ56=0,0,VLOOKUP(AJ56,'得点テーブル'!$B$14:$K$59,10,0))</f>
        <v>0</v>
      </c>
      <c r="AL56" s="73"/>
      <c r="AM56" s="173">
        <f>IF(AL56=0,0,VLOOKUP(AL56,'得点テーブル'!$B$14:$K$59,10,0))</f>
        <v>0</v>
      </c>
      <c r="AN56" s="73"/>
      <c r="AO56" s="173">
        <f>IF(AN56=0,0,VLOOKUP(AN56,'得点テーブル'!$B$14:$K$59,10,0))</f>
        <v>0</v>
      </c>
      <c r="AP56" s="73"/>
      <c r="AQ56" s="173">
        <f>IF(AP56=0,0,VLOOKUP(AP56,'得点テーブル'!$B$14:$K$59,10,0))*1.25</f>
        <v>0</v>
      </c>
      <c r="AR56" s="73"/>
      <c r="AS56" s="173">
        <f>IF(AR56=0,0,VLOOKUP(AR56,'得点テーブル'!$B$14:$K$59,10,0))</f>
        <v>0</v>
      </c>
      <c r="AX56"/>
      <c r="AY56"/>
      <c r="AZ56"/>
      <c r="BA56"/>
      <c r="BB56"/>
      <c r="BC56"/>
    </row>
    <row r="57" spans="2:55" ht="13.5">
      <c r="B57" s="129">
        <v>53</v>
      </c>
      <c r="C57" s="23">
        <f t="shared" si="2"/>
        <v>50</v>
      </c>
      <c r="D57" s="207" t="s">
        <v>32</v>
      </c>
      <c r="E57" s="208" t="s">
        <v>33</v>
      </c>
      <c r="F57" s="133" t="s">
        <v>85</v>
      </c>
      <c r="G57" s="20">
        <f t="shared" si="3"/>
        <v>16</v>
      </c>
      <c r="H57" s="73"/>
      <c r="I57" s="21">
        <f>IF(H57=0,0,VLOOKUP(H57,'得点テーブル'!$B$14:$I$59,2,0))</f>
        <v>0</v>
      </c>
      <c r="J57" s="22"/>
      <c r="K57" s="21">
        <f>IF(J57=0,0,VLOOKUP(J57,'得点テーブル'!$B$14:$I$59,2,0))*0.25</f>
        <v>0</v>
      </c>
      <c r="L57" s="67"/>
      <c r="M57" s="21">
        <f>IF(L57=0,0,VLOOKUP(L57,'得点テーブル'!$B$14:$I$59,2,0))*1.25</f>
        <v>0</v>
      </c>
      <c r="N57" s="74"/>
      <c r="O57" s="21">
        <f>IF(N57=0,0,VLOOKUP(N57,'得点テーブル'!$B$14:$I$59,3,0))</f>
        <v>0</v>
      </c>
      <c r="P57" s="107"/>
      <c r="Q57" s="21">
        <f>IF(P57=0,0,VLOOKUP(P57,'得点テーブル'!$B$14:$I$59,3,0))*1.25</f>
        <v>0</v>
      </c>
      <c r="R57" s="67">
        <v>32</v>
      </c>
      <c r="S57" s="21">
        <f>IF(R57=0,0,VLOOKUP(R57,'得点テーブル'!$B$14:$I$59,4,0))</f>
        <v>16</v>
      </c>
      <c r="T57" s="67"/>
      <c r="U57" s="21">
        <f>IF(T57=0,0,VLOOKUP(T57,'得点テーブル'!$B$14:$I$59,5,0))</f>
        <v>0</v>
      </c>
      <c r="V57" s="67"/>
      <c r="W57" s="21">
        <f>IF(V57=0,0,VLOOKUP(V57,'得点テーブル'!$B$14:$I$59,5,0))</f>
        <v>0</v>
      </c>
      <c r="X57" s="67"/>
      <c r="Y57" s="21">
        <f>IF(X57=0,0,VLOOKUP(X57,'得点テーブル'!$B$14:$I$59,6,0))</f>
        <v>0</v>
      </c>
      <c r="Z57" s="67"/>
      <c r="AA57" s="21">
        <f>IF(Z57=0,0,VLOOKUP(Z57,'得点テーブル'!$B$14:$I$59,7,0))</f>
        <v>0</v>
      </c>
      <c r="AB57" s="67"/>
      <c r="AC57" s="21">
        <f>IF(AB57=0,0,VLOOKUP(AB57,'得点テーブル'!$B$14:$I$59,7,0))*1.25</f>
        <v>0</v>
      </c>
      <c r="AD57" s="107"/>
      <c r="AE57" s="21">
        <f>IF(AD57=0,0,VLOOKUP(AD57,'得点テーブル'!$B$14:$L$59,11,0))</f>
        <v>0</v>
      </c>
      <c r="AF57" s="67"/>
      <c r="AG57" s="21">
        <f>IF(AF57=0,0,VLOOKUP(AF57,'得点テーブル'!$B$14:$I$59,5,0))</f>
        <v>0</v>
      </c>
      <c r="AH57" s="67"/>
      <c r="AI57" s="21">
        <f>IF(AH57=0,0,VLOOKUP(AH57,'得点テーブル'!$B$14:$K$59,9,0))</f>
        <v>0</v>
      </c>
      <c r="AJ57" s="73"/>
      <c r="AK57" s="173">
        <f>IF(AJ57=0,0,VLOOKUP(AJ57,'得点テーブル'!$B$14:$K$59,10,0))</f>
        <v>0</v>
      </c>
      <c r="AL57" s="73"/>
      <c r="AM57" s="173">
        <f>IF(AL57=0,0,VLOOKUP(AL57,'得点テーブル'!$B$14:$K$59,10,0))</f>
        <v>0</v>
      </c>
      <c r="AN57" s="73"/>
      <c r="AO57" s="173">
        <f>IF(AN57=0,0,VLOOKUP(AN57,'得点テーブル'!$B$14:$K$59,10,0))</f>
        <v>0</v>
      </c>
      <c r="AP57" s="73"/>
      <c r="AQ57" s="173">
        <f>IF(AP57=0,0,VLOOKUP(AP57,'得点テーブル'!$B$14:$K$59,10,0))*1.25</f>
        <v>0</v>
      </c>
      <c r="AR57" s="73"/>
      <c r="AS57" s="173">
        <f>IF(AR57=0,0,VLOOKUP(AR57,'得点テーブル'!$B$14:$K$59,10,0))</f>
        <v>0</v>
      </c>
      <c r="AX57"/>
      <c r="AY57"/>
      <c r="AZ57"/>
      <c r="BA57"/>
      <c r="BB57"/>
      <c r="BC57"/>
    </row>
    <row r="58" spans="2:55" ht="13.5">
      <c r="B58" s="129">
        <v>54</v>
      </c>
      <c r="C58" s="23">
        <f t="shared" si="2"/>
        <v>50</v>
      </c>
      <c r="D58" s="207" t="s">
        <v>31</v>
      </c>
      <c r="E58" s="95" t="s">
        <v>516</v>
      </c>
      <c r="F58" s="133" t="s">
        <v>85</v>
      </c>
      <c r="G58" s="20">
        <f t="shared" si="3"/>
        <v>16</v>
      </c>
      <c r="H58" s="73"/>
      <c r="I58" s="21">
        <f>IF(H58=0,0,VLOOKUP(H58,'得点テーブル'!$B$14:$I$59,2,0))</f>
        <v>0</v>
      </c>
      <c r="J58" s="22"/>
      <c r="K58" s="21">
        <f>IF(J58=0,0,VLOOKUP(J58,'得点テーブル'!$B$14:$I$59,2,0))*0.25</f>
        <v>0</v>
      </c>
      <c r="L58" s="67"/>
      <c r="M58" s="21">
        <f>IF(L58=0,0,VLOOKUP(L58,'得点テーブル'!$B$14:$I$59,2,0))*1.25</f>
        <v>0</v>
      </c>
      <c r="N58" s="74"/>
      <c r="O58" s="21">
        <f>IF(N58=0,0,VLOOKUP(N58,'得点テーブル'!$B$14:$I$59,3,0))</f>
        <v>0</v>
      </c>
      <c r="P58" s="107"/>
      <c r="Q58" s="21">
        <f>IF(P58=0,0,VLOOKUP(P58,'得点テーブル'!$B$14:$I$59,3,0))*1.25</f>
        <v>0</v>
      </c>
      <c r="R58" s="67">
        <v>32</v>
      </c>
      <c r="S58" s="21">
        <f>IF(R58=0,0,VLOOKUP(R58,'得点テーブル'!$B$14:$I$59,4,0))</f>
        <v>16</v>
      </c>
      <c r="T58" s="67"/>
      <c r="U58" s="21">
        <f>IF(T58=0,0,VLOOKUP(T58,'得点テーブル'!$B$14:$I$59,5,0))</f>
        <v>0</v>
      </c>
      <c r="V58" s="67"/>
      <c r="W58" s="21">
        <f>IF(V58=0,0,VLOOKUP(V58,'得点テーブル'!$B$14:$I$59,5,0))</f>
        <v>0</v>
      </c>
      <c r="X58" s="67"/>
      <c r="Y58" s="21">
        <f>IF(X58=0,0,VLOOKUP(X58,'得点テーブル'!$B$14:$I$59,6,0))</f>
        <v>0</v>
      </c>
      <c r="Z58" s="67"/>
      <c r="AA58" s="21">
        <f>IF(Z58=0,0,VLOOKUP(Z58,'得点テーブル'!$B$14:$I$59,7,0))</f>
        <v>0</v>
      </c>
      <c r="AB58" s="67"/>
      <c r="AC58" s="21">
        <f>IF(AB58=0,0,VLOOKUP(AB58,'得点テーブル'!$B$14:$I$59,7,0))*1.25</f>
        <v>0</v>
      </c>
      <c r="AD58" s="107"/>
      <c r="AE58" s="21">
        <f>IF(AD58=0,0,VLOOKUP(AD58,'得点テーブル'!$B$14:$L$59,11,0))</f>
        <v>0</v>
      </c>
      <c r="AF58" s="67"/>
      <c r="AG58" s="21">
        <f>IF(AF58=0,0,VLOOKUP(AF58,'得点テーブル'!$B$14:$I$59,5,0))</f>
        <v>0</v>
      </c>
      <c r="AH58" s="67"/>
      <c r="AI58" s="21">
        <f>IF(AH58=0,0,VLOOKUP(AH58,'得点テーブル'!$B$14:$K$59,9,0))</f>
        <v>0</v>
      </c>
      <c r="AJ58" s="73"/>
      <c r="AK58" s="173">
        <f>IF(AJ58=0,0,VLOOKUP(AJ58,'得点テーブル'!$B$14:$K$59,10,0))</f>
        <v>0</v>
      </c>
      <c r="AL58" s="73"/>
      <c r="AM58" s="173">
        <f>IF(AL58=0,0,VLOOKUP(AL58,'得点テーブル'!$B$14:$K$59,10,0))</f>
        <v>0</v>
      </c>
      <c r="AN58" s="73"/>
      <c r="AO58" s="173">
        <f>IF(AN58=0,0,VLOOKUP(AN58,'得点テーブル'!$B$14:$K$59,10,0))</f>
        <v>0</v>
      </c>
      <c r="AP58" s="73"/>
      <c r="AQ58" s="173">
        <f>IF(AP58=0,0,VLOOKUP(AP58,'得点テーブル'!$B$14:$K$59,10,0))*1.25</f>
        <v>0</v>
      </c>
      <c r="AR58" s="73"/>
      <c r="AS58" s="173">
        <f>IF(AR58=0,0,VLOOKUP(AR58,'得点テーブル'!$B$14:$K$59,10,0))</f>
        <v>0</v>
      </c>
      <c r="AX58"/>
      <c r="AY58"/>
      <c r="AZ58"/>
      <c r="BA58"/>
      <c r="BB58"/>
      <c r="BC58"/>
    </row>
    <row r="59" spans="2:55" ht="13.5">
      <c r="B59" s="129">
        <v>55</v>
      </c>
      <c r="C59" s="23">
        <f t="shared" si="2"/>
        <v>54</v>
      </c>
      <c r="D59" s="27" t="s">
        <v>288</v>
      </c>
      <c r="E59" s="95" t="s">
        <v>358</v>
      </c>
      <c r="F59" s="132" t="s">
        <v>118</v>
      </c>
      <c r="G59" s="20">
        <f t="shared" si="3"/>
        <v>15</v>
      </c>
      <c r="H59" s="73" t="s">
        <v>253</v>
      </c>
      <c r="I59" s="21">
        <f>IF(H59=0,0,VLOOKUP(H59,'得点テーブル'!$B$14:$I$59,2,0))</f>
        <v>3</v>
      </c>
      <c r="J59" s="22"/>
      <c r="K59" s="21">
        <f>IF(J59=0,0,VLOOKUP(J59,'得点テーブル'!$B$14:$I$59,2,0))*0.25</f>
        <v>0</v>
      </c>
      <c r="L59" s="67"/>
      <c r="M59" s="21">
        <f>IF(L59=0,0,VLOOKUP(L59,'得点テーブル'!$B$14:$I$59,2,0))*1.25</f>
        <v>0</v>
      </c>
      <c r="N59" s="74"/>
      <c r="O59" s="21">
        <f>IF(N59=0,0,VLOOKUP(N59,'得点テーブル'!$B$14:$I$59,3,0))</f>
        <v>0</v>
      </c>
      <c r="P59" s="107"/>
      <c r="Q59" s="21">
        <f>IF(P59=0,0,VLOOKUP(P59,'得点テーブル'!$B$14:$I$59,3,0))*1.25</f>
        <v>0</v>
      </c>
      <c r="R59" s="67" t="s">
        <v>441</v>
      </c>
      <c r="S59" s="21">
        <f>IF(R59=0,0,VLOOKUP(R59,'得点テーブル'!$B$14:$I$59,4,0))</f>
        <v>2</v>
      </c>
      <c r="T59" s="67"/>
      <c r="U59" s="21">
        <f>IF(T59=0,0,VLOOKUP(T59,'得点テーブル'!$B$14:$I$59,5,0))</f>
        <v>0</v>
      </c>
      <c r="V59" s="67"/>
      <c r="W59" s="21">
        <f>IF(V59=0,0,VLOOKUP(V59,'得点テーブル'!$B$14:$I$59,5,0))</f>
        <v>0</v>
      </c>
      <c r="X59" s="67"/>
      <c r="Y59" s="21">
        <f>IF(X59=0,0,VLOOKUP(X59,'得点テーブル'!$B$14:$I$59,6,0))</f>
        <v>0</v>
      </c>
      <c r="Z59" s="67"/>
      <c r="AA59" s="21">
        <f>IF(Z59=0,0,VLOOKUP(Z59,'得点テーブル'!$B$14:$I$59,7,0))</f>
        <v>0</v>
      </c>
      <c r="AB59" s="22"/>
      <c r="AC59" s="21">
        <f>IF(AB59=0,0,VLOOKUP(AB59,'得点テーブル'!$B$14:$I$59,7,0))*1.25</f>
        <v>0</v>
      </c>
      <c r="AD59" s="107" t="s">
        <v>182</v>
      </c>
      <c r="AE59" s="21">
        <f>IF(AD59=0,0,VLOOKUP(AD59,'得点テーブル'!$B$14:$L$59,11,0))</f>
        <v>10</v>
      </c>
      <c r="AF59" s="67"/>
      <c r="AG59" s="21">
        <f>IF(AF59=0,0,VLOOKUP(AF59,'得点テーブル'!$B$14:$I$59,5,0))</f>
        <v>0</v>
      </c>
      <c r="AH59" s="67"/>
      <c r="AI59" s="21">
        <f>IF(AH59=0,0,VLOOKUP(AH59,'得点テーブル'!$B$14:$K$59,9,0))</f>
        <v>0</v>
      </c>
      <c r="AJ59" s="73"/>
      <c r="AK59" s="173">
        <f>IF(AJ59=0,0,VLOOKUP(AJ59,'得点テーブル'!$B$14:$K$59,10,0))</f>
        <v>0</v>
      </c>
      <c r="AL59" s="73"/>
      <c r="AM59" s="173">
        <f>IF(AL59=0,0,VLOOKUP(AL59,'得点テーブル'!$B$14:$K$59,10,0))</f>
        <v>0</v>
      </c>
      <c r="AN59" s="73"/>
      <c r="AO59" s="173">
        <f>IF(AN59=0,0,VLOOKUP(AN59,'得点テーブル'!$B$14:$K$59,10,0))</f>
        <v>0</v>
      </c>
      <c r="AP59" s="73"/>
      <c r="AQ59" s="173">
        <f>IF(AP59=0,0,VLOOKUP(AP59,'得点テーブル'!$B$14:$K$59,10,0))*1.25</f>
        <v>0</v>
      </c>
      <c r="AR59" s="73"/>
      <c r="AS59" s="173">
        <f>IF(AR59=0,0,VLOOKUP(AR59,'得点テーブル'!$B$14:$K$59,10,0))</f>
        <v>0</v>
      </c>
      <c r="AX59"/>
      <c r="AY59"/>
      <c r="AZ59"/>
      <c r="BA59"/>
      <c r="BB59"/>
      <c r="BC59"/>
    </row>
    <row r="60" spans="2:55" ht="13.5">
      <c r="B60" s="129">
        <v>56</v>
      </c>
      <c r="C60" s="23">
        <f t="shared" si="2"/>
        <v>54</v>
      </c>
      <c r="D60" s="27" t="s">
        <v>613</v>
      </c>
      <c r="E60" s="95" t="s">
        <v>614</v>
      </c>
      <c r="F60" s="239" t="s">
        <v>85</v>
      </c>
      <c r="G60" s="20">
        <f t="shared" si="3"/>
        <v>15</v>
      </c>
      <c r="H60" s="73"/>
      <c r="I60" s="21">
        <f>IF(H60=0,0,VLOOKUP(H60,'得点テーブル'!$B$14:$I$59,2,0))</f>
        <v>0</v>
      </c>
      <c r="J60" s="22"/>
      <c r="K60" s="21">
        <f>IF(J60=0,0,VLOOKUP(J60,'得点テーブル'!$B$14:$I$59,2,0))*0.25</f>
        <v>0</v>
      </c>
      <c r="L60" s="67"/>
      <c r="M60" s="21">
        <f>IF(L60=0,0,VLOOKUP(L60,'得点テーブル'!$B$14:$I$59,2,0))*1.25</f>
        <v>0</v>
      </c>
      <c r="N60" s="74"/>
      <c r="O60" s="21">
        <f>IF(N60=0,0,VLOOKUP(N60,'得点テーブル'!$B$14:$I$59,3,0))</f>
        <v>0</v>
      </c>
      <c r="P60" s="107"/>
      <c r="Q60" s="21">
        <f>IF(P60=0,0,VLOOKUP(P60,'得点テーブル'!$B$14:$I$59,3,0))*1.25</f>
        <v>0</v>
      </c>
      <c r="R60" s="67"/>
      <c r="S60" s="21">
        <f>IF(R60=0,0,VLOOKUP(R60,'得点テーブル'!$B$14:$I$59,4,0))</f>
        <v>0</v>
      </c>
      <c r="T60" s="67" t="s">
        <v>407</v>
      </c>
      <c r="U60" s="21">
        <f>IF(T60=0,0,VLOOKUP(T60,'得点テーブル'!$B$14:$I$59,5,0))</f>
        <v>15</v>
      </c>
      <c r="V60" s="67"/>
      <c r="W60" s="21">
        <f>IF(V60=0,0,VLOOKUP(V60,'得点テーブル'!$B$14:$I$59,5,0))</f>
        <v>0</v>
      </c>
      <c r="X60" s="67"/>
      <c r="Y60" s="21">
        <f>IF(X60=0,0,VLOOKUP(X60,'得点テーブル'!$B$14:$I$59,6,0))</f>
        <v>0</v>
      </c>
      <c r="Z60" s="67"/>
      <c r="AA60" s="21">
        <f>IF(Z60=0,0,VLOOKUP(Z60,'得点テーブル'!$B$14:$I$59,7,0))</f>
        <v>0</v>
      </c>
      <c r="AB60" s="67"/>
      <c r="AC60" s="21">
        <f>IF(AB60=0,0,VLOOKUP(AB60,'得点テーブル'!$B$14:$I$59,7,0))*1.25</f>
        <v>0</v>
      </c>
      <c r="AD60" s="107"/>
      <c r="AE60" s="21">
        <f>IF(AD60=0,0,VLOOKUP(AD60,'得点テーブル'!$B$14:$L$59,11,0))</f>
        <v>0</v>
      </c>
      <c r="AF60" s="67"/>
      <c r="AG60" s="21">
        <f>IF(AF60=0,0,VLOOKUP(AF60,'得点テーブル'!$B$14:$I$59,5,0))</f>
        <v>0</v>
      </c>
      <c r="AH60" s="67"/>
      <c r="AI60" s="21">
        <f>IF(AH60=0,0,VLOOKUP(AH60,'得点テーブル'!$B$14:$K$59,9,0))</f>
        <v>0</v>
      </c>
      <c r="AJ60" s="73"/>
      <c r="AK60" s="173">
        <f>IF(AJ60=0,0,VLOOKUP(AJ60,'得点テーブル'!$B$14:$K$59,10,0))</f>
        <v>0</v>
      </c>
      <c r="AL60" s="73"/>
      <c r="AM60" s="173">
        <f>IF(AL60=0,0,VLOOKUP(AL60,'得点テーブル'!$B$14:$K$59,10,0))</f>
        <v>0</v>
      </c>
      <c r="AN60" s="73"/>
      <c r="AO60" s="173">
        <f>IF(AN60=0,0,VLOOKUP(AN60,'得点テーブル'!$B$14:$K$59,10,0))</f>
        <v>0</v>
      </c>
      <c r="AP60" s="73"/>
      <c r="AQ60" s="173">
        <f>IF(AP60=0,0,VLOOKUP(AP60,'得点テーブル'!$B$14:$K$59,10,0))*1.25</f>
        <v>0</v>
      </c>
      <c r="AR60" s="73"/>
      <c r="AS60" s="173">
        <f>IF(AR60=0,0,VLOOKUP(AR60,'得点テーブル'!$B$14:$K$59,10,0))</f>
        <v>0</v>
      </c>
      <c r="AX60"/>
      <c r="AY60"/>
      <c r="AZ60"/>
      <c r="BA60"/>
      <c r="BB60"/>
      <c r="BC60"/>
    </row>
    <row r="61" spans="2:55" ht="13.5">
      <c r="B61" s="129">
        <v>57</v>
      </c>
      <c r="C61" s="23">
        <f t="shared" si="2"/>
        <v>56</v>
      </c>
      <c r="D61" s="151" t="s">
        <v>524</v>
      </c>
      <c r="E61" s="95" t="s">
        <v>529</v>
      </c>
      <c r="F61" s="133" t="s">
        <v>85</v>
      </c>
      <c r="G61" s="20">
        <f t="shared" si="3"/>
        <v>14.25</v>
      </c>
      <c r="H61" s="73"/>
      <c r="I61" s="21">
        <f>IF(H61=0,0,VLOOKUP(H61,'得点テーブル'!$B$14:$I$59,2,0))</f>
        <v>0</v>
      </c>
      <c r="J61" s="22"/>
      <c r="K61" s="21">
        <f>IF(J61=0,0,VLOOKUP(J61,'得点テーブル'!$B$14:$I$59,2,0))*0.25</f>
        <v>0</v>
      </c>
      <c r="L61" s="67"/>
      <c r="M61" s="21">
        <f>IF(L61=0,0,VLOOKUP(L61,'得点テーブル'!$B$14:$I$59,2,0))*1.25</f>
        <v>0</v>
      </c>
      <c r="N61" s="74"/>
      <c r="O61" s="21">
        <f>IF(N61=0,0,VLOOKUP(N61,'得点テーブル'!$B$14:$I$59,3,0))</f>
        <v>0</v>
      </c>
      <c r="P61" s="107"/>
      <c r="Q61" s="21">
        <f>IF(P61=0,0,VLOOKUP(P61,'得点テーブル'!$B$14:$I$59,3,0))*1.25</f>
        <v>0</v>
      </c>
      <c r="R61" s="67">
        <v>64</v>
      </c>
      <c r="S61" s="21">
        <f>IF(R61=0,0,VLOOKUP(R61,'得点テーブル'!$B$14:$I$59,4,0))</f>
        <v>8</v>
      </c>
      <c r="T61" s="67"/>
      <c r="U61" s="21">
        <f>IF(T61=0,0,VLOOKUP(T61,'得点テーブル'!$B$14:$I$59,5,0))</f>
        <v>0</v>
      </c>
      <c r="V61" s="67"/>
      <c r="W61" s="21">
        <f>IF(V61=0,0,VLOOKUP(V61,'得点テーブル'!$B$14:$I$59,5,0))</f>
        <v>0</v>
      </c>
      <c r="X61" s="67"/>
      <c r="Y61" s="21">
        <f>IF(X61=0,0,VLOOKUP(X61,'得点テーブル'!$B$14:$I$59,6,0))</f>
        <v>0</v>
      </c>
      <c r="Z61" s="67"/>
      <c r="AA61" s="21">
        <f>IF(Z61=0,0,VLOOKUP(Z61,'得点テーブル'!$B$14:$I$59,7,0))</f>
        <v>0</v>
      </c>
      <c r="AB61" s="67" t="s">
        <v>441</v>
      </c>
      <c r="AC61" s="21">
        <f>IF(AB61=0,0,VLOOKUP(AB61,'得点テーブル'!$B$14:$I$59,7,0))*1.25</f>
        <v>6.25</v>
      </c>
      <c r="AD61" s="107"/>
      <c r="AE61" s="21">
        <f>IF(AD61=0,0,VLOOKUP(AD61,'得点テーブル'!$B$14:$L$59,11,0))</f>
        <v>0</v>
      </c>
      <c r="AF61" s="67"/>
      <c r="AG61" s="21">
        <f>IF(AF61=0,0,VLOOKUP(AF61,'得点テーブル'!$B$14:$I$59,5,0))</f>
        <v>0</v>
      </c>
      <c r="AH61" s="67"/>
      <c r="AI61" s="21">
        <f>IF(AH61=0,0,VLOOKUP(AH61,'得点テーブル'!$B$14:$K$59,9,0))</f>
        <v>0</v>
      </c>
      <c r="AJ61" s="73"/>
      <c r="AK61" s="173">
        <f>IF(AJ61=0,0,VLOOKUP(AJ61,'得点テーブル'!$B$14:$K$59,10,0))</f>
        <v>0</v>
      </c>
      <c r="AL61" s="73"/>
      <c r="AM61" s="173">
        <f>IF(AL61=0,0,VLOOKUP(AL61,'得点テーブル'!$B$14:$K$59,10,0))</f>
        <v>0</v>
      </c>
      <c r="AN61" s="73"/>
      <c r="AO61" s="173">
        <f>IF(AN61=0,0,VLOOKUP(AN61,'得点テーブル'!$B$14:$K$59,10,0))</f>
        <v>0</v>
      </c>
      <c r="AP61" s="73"/>
      <c r="AQ61" s="173">
        <f>IF(AP61=0,0,VLOOKUP(AP61,'得点テーブル'!$B$14:$K$59,10,0))*1.25</f>
        <v>0</v>
      </c>
      <c r="AR61" s="73"/>
      <c r="AS61" s="173">
        <f>IF(AR61=0,0,VLOOKUP(AR61,'得点テーブル'!$B$14:$K$59,10,0))</f>
        <v>0</v>
      </c>
      <c r="AX61"/>
      <c r="AY61"/>
      <c r="AZ61"/>
      <c r="BA61"/>
      <c r="BB61"/>
      <c r="BC61"/>
    </row>
    <row r="62" spans="2:55" ht="13.5">
      <c r="B62" s="129">
        <v>58</v>
      </c>
      <c r="C62" s="23">
        <f t="shared" si="2"/>
        <v>57</v>
      </c>
      <c r="D62" s="158" t="s">
        <v>307</v>
      </c>
      <c r="E62" s="218" t="s">
        <v>308</v>
      </c>
      <c r="F62" s="132" t="s">
        <v>85</v>
      </c>
      <c r="G62" s="20">
        <f t="shared" si="3"/>
        <v>13.75</v>
      </c>
      <c r="H62" s="73"/>
      <c r="I62" s="21">
        <f>IF(H62=0,0,VLOOKUP(H62,'得点テーブル'!$B$14:$I$59,2,0))</f>
        <v>0</v>
      </c>
      <c r="J62" s="22"/>
      <c r="K62" s="21">
        <f>IF(J62=0,0,VLOOKUP(J62,'得点テーブル'!$B$14:$I$59,2,0))*0.25</f>
        <v>0</v>
      </c>
      <c r="L62" s="67" t="s">
        <v>253</v>
      </c>
      <c r="M62" s="21">
        <f>IF(L62=0,0,VLOOKUP(L62,'得点テーブル'!$B$14:$I$59,2,0))*1.25</f>
        <v>3.75</v>
      </c>
      <c r="N62" s="74"/>
      <c r="O62" s="21">
        <f>IF(N62=0,0,VLOOKUP(N62,'得点テーブル'!$B$14:$I$59,3,0))</f>
        <v>0</v>
      </c>
      <c r="P62" s="107"/>
      <c r="Q62" s="21">
        <f>IF(P62=0,0,VLOOKUP(P62,'得点テーブル'!$B$14:$I$59,3,0))*1.25</f>
        <v>0</v>
      </c>
      <c r="R62" s="67">
        <v>64</v>
      </c>
      <c r="S62" s="21">
        <f>IF(R62=0,0,VLOOKUP(R62,'得点テーブル'!$B$14:$I$59,4,0))</f>
        <v>8</v>
      </c>
      <c r="T62" s="67" t="s">
        <v>443</v>
      </c>
      <c r="U62" s="21">
        <f>IF(T62=0,0,VLOOKUP(T62,'得点テーブル'!$B$14:$I$59,5,0))</f>
        <v>1</v>
      </c>
      <c r="V62" s="67"/>
      <c r="W62" s="21">
        <f>IF(V62=0,0,VLOOKUP(V62,'得点テーブル'!$B$14:$I$59,5,0))</f>
        <v>0</v>
      </c>
      <c r="X62" s="67"/>
      <c r="Y62" s="21">
        <f>IF(X62=0,0,VLOOKUP(X62,'得点テーブル'!$B$14:$I$59,6,0))</f>
        <v>0</v>
      </c>
      <c r="Z62" s="67"/>
      <c r="AA62" s="21">
        <f>IF(Z62=0,0,VLOOKUP(Z62,'得点テーブル'!$B$14:$I$59,7,0))</f>
        <v>0</v>
      </c>
      <c r="AB62" s="22"/>
      <c r="AC62" s="21">
        <f>IF(AB62=0,0,VLOOKUP(AB62,'得点テーブル'!$B$14:$I$59,7,0))*1.25</f>
        <v>0</v>
      </c>
      <c r="AD62" s="107"/>
      <c r="AE62" s="21">
        <f>IF(AD62=0,0,VLOOKUP(AD62,'得点テーブル'!$B$14:$L$59,11,0))</f>
        <v>0</v>
      </c>
      <c r="AF62" s="67" t="s">
        <v>443</v>
      </c>
      <c r="AG62" s="21">
        <f>IF(AF62=0,0,VLOOKUP(AF62,'得点テーブル'!$B$14:$I$59,5,0))</f>
        <v>1</v>
      </c>
      <c r="AH62" s="67"/>
      <c r="AI62" s="21">
        <f>IF(AH62=0,0,VLOOKUP(AH62,'得点テーブル'!$B$14:$K$59,9,0))</f>
        <v>0</v>
      </c>
      <c r="AJ62" s="73"/>
      <c r="AK62" s="173">
        <f>IF(AJ62=0,0,VLOOKUP(AJ62,'得点テーブル'!$B$14:$K$59,10,0))</f>
        <v>0</v>
      </c>
      <c r="AL62" s="73"/>
      <c r="AM62" s="173">
        <f>IF(AL62=0,0,VLOOKUP(AL62,'得点テーブル'!$B$14:$K$59,10,0))</f>
        <v>0</v>
      </c>
      <c r="AN62" s="73"/>
      <c r="AO62" s="173">
        <f>IF(AN62=0,0,VLOOKUP(AN62,'得点テーブル'!$B$14:$K$59,10,0))</f>
        <v>0</v>
      </c>
      <c r="AP62" s="73"/>
      <c r="AQ62" s="173">
        <f>IF(AP62=0,0,VLOOKUP(AP62,'得点テーブル'!$B$14:$K$59,10,0))*1.25</f>
        <v>0</v>
      </c>
      <c r="AR62" s="73"/>
      <c r="AS62" s="173">
        <f>IF(AR62=0,0,VLOOKUP(AR62,'得点テーブル'!$B$14:$K$59,10,0))</f>
        <v>0</v>
      </c>
      <c r="AX62"/>
      <c r="AY62"/>
      <c r="AZ62"/>
      <c r="BA62"/>
      <c r="BB62"/>
      <c r="BC62"/>
    </row>
    <row r="63" spans="2:55" ht="13.5">
      <c r="B63" s="129">
        <v>59</v>
      </c>
      <c r="C63" s="23">
        <f t="shared" si="2"/>
        <v>58</v>
      </c>
      <c r="D63" s="151" t="s">
        <v>276</v>
      </c>
      <c r="E63" s="143" t="s">
        <v>161</v>
      </c>
      <c r="F63" s="132" t="s">
        <v>118</v>
      </c>
      <c r="G63" s="20">
        <f t="shared" si="3"/>
        <v>13</v>
      </c>
      <c r="H63" s="73"/>
      <c r="I63" s="21">
        <f>IF(H63=0,0,VLOOKUP(H63,'得点テーブル'!$B$14:$I$59,2,0))</f>
        <v>0</v>
      </c>
      <c r="J63" s="22"/>
      <c r="K63" s="21">
        <f>IF(J63=0,0,VLOOKUP(J63,'得点テーブル'!$B$14:$I$59,2,0))*0.25</f>
        <v>0</v>
      </c>
      <c r="L63" s="67"/>
      <c r="M63" s="21">
        <f>IF(L63=0,0,VLOOKUP(L63,'得点テーブル'!$B$14:$I$59,2,0))*1.25</f>
        <v>0</v>
      </c>
      <c r="N63" s="74"/>
      <c r="O63" s="21">
        <f>IF(N63=0,0,VLOOKUP(N63,'得点テーブル'!$B$14:$I$59,3,0))</f>
        <v>0</v>
      </c>
      <c r="P63" s="107"/>
      <c r="Q63" s="21">
        <f>IF(P63=0,0,VLOOKUP(P63,'得点テーブル'!$B$14:$I$59,3,0))*1.25</f>
        <v>0</v>
      </c>
      <c r="R63" s="67">
        <v>64</v>
      </c>
      <c r="S63" s="21">
        <f>IF(R63=0,0,VLOOKUP(R63,'得点テーブル'!$B$14:$I$59,4,0))</f>
        <v>8</v>
      </c>
      <c r="T63" s="67" t="s">
        <v>231</v>
      </c>
      <c r="U63" s="21">
        <f>IF(T63=0,0,VLOOKUP(T63,'得点テーブル'!$B$14:$I$59,5,0))</f>
        <v>2</v>
      </c>
      <c r="V63" s="67" t="s">
        <v>541</v>
      </c>
      <c r="W63" s="21">
        <f>IF(V63=0,0,VLOOKUP(V63,'得点テーブル'!$B$14:$I$59,5,0))</f>
        <v>2</v>
      </c>
      <c r="X63" s="67"/>
      <c r="Y63" s="21">
        <f>IF(X63=0,0,VLOOKUP(X63,'得点テーブル'!$B$14:$I$59,6,0))</f>
        <v>0</v>
      </c>
      <c r="Z63" s="67"/>
      <c r="AA63" s="21">
        <f>IF(Z63=0,0,VLOOKUP(Z63,'得点テーブル'!$B$14:$I$59,7,0))</f>
        <v>0</v>
      </c>
      <c r="AB63" s="22"/>
      <c r="AC63" s="21">
        <f>IF(AB63=0,0,VLOOKUP(AB63,'得点テーブル'!$B$14:$I$59,7,0))*1.25</f>
        <v>0</v>
      </c>
      <c r="AD63" s="107"/>
      <c r="AE63" s="21">
        <f>IF(AD63=0,0,VLOOKUP(AD63,'得点テーブル'!$B$14:$L$59,11,0))</f>
        <v>0</v>
      </c>
      <c r="AF63" s="67" t="s">
        <v>443</v>
      </c>
      <c r="AG63" s="21">
        <f>IF(AF63=0,0,VLOOKUP(AF63,'得点テーブル'!$B$14:$I$59,5,0))</f>
        <v>1</v>
      </c>
      <c r="AH63" s="67"/>
      <c r="AI63" s="21">
        <f>IF(AH63=0,0,VLOOKUP(AH63,'得点テーブル'!$B$14:$K$59,9,0))</f>
        <v>0</v>
      </c>
      <c r="AJ63" s="73"/>
      <c r="AK63" s="173">
        <f>IF(AJ63=0,0,VLOOKUP(AJ63,'得点テーブル'!$B$14:$K$59,10,0))</f>
        <v>0</v>
      </c>
      <c r="AL63" s="73"/>
      <c r="AM63" s="173">
        <f>IF(AL63=0,0,VLOOKUP(AL63,'得点テーブル'!$B$14:$K$59,10,0))</f>
        <v>0</v>
      </c>
      <c r="AN63" s="73"/>
      <c r="AO63" s="173">
        <f>IF(AN63=0,0,VLOOKUP(AN63,'得点テーブル'!$B$14:$K$59,10,0))</f>
        <v>0</v>
      </c>
      <c r="AP63" s="73"/>
      <c r="AQ63" s="173">
        <f>IF(AP63=0,0,VLOOKUP(AP63,'得点テーブル'!$B$14:$K$59,10,0))*1.25</f>
        <v>0</v>
      </c>
      <c r="AR63" s="73"/>
      <c r="AS63" s="173">
        <f>IF(AR63=0,0,VLOOKUP(AR63,'得点テーブル'!$B$14:$K$59,10,0))</f>
        <v>0</v>
      </c>
      <c r="AX63"/>
      <c r="AY63"/>
      <c r="AZ63"/>
      <c r="BA63"/>
      <c r="BB63"/>
      <c r="BC63"/>
    </row>
    <row r="64" spans="2:55" ht="13.5">
      <c r="B64" s="129">
        <v>60</v>
      </c>
      <c r="C64" s="23">
        <f t="shared" si="2"/>
        <v>58</v>
      </c>
      <c r="D64" s="199" t="s">
        <v>533</v>
      </c>
      <c r="E64" s="143" t="s">
        <v>161</v>
      </c>
      <c r="F64" s="132" t="s">
        <v>118</v>
      </c>
      <c r="G64" s="20">
        <f t="shared" si="3"/>
        <v>13</v>
      </c>
      <c r="H64" s="73"/>
      <c r="I64" s="21">
        <f>IF(H64=0,0,VLOOKUP(H64,'得点テーブル'!$B$14:$I$59,2,0))</f>
        <v>0</v>
      </c>
      <c r="J64" s="22"/>
      <c r="K64" s="21">
        <f>IF(J64=0,0,VLOOKUP(J64,'得点テーブル'!$B$14:$I$59,2,0))*0.25</f>
        <v>0</v>
      </c>
      <c r="L64" s="67"/>
      <c r="M64" s="21">
        <f>IF(L64=0,0,VLOOKUP(L64,'得点テーブル'!$B$14:$I$59,2,0))*1.25</f>
        <v>0</v>
      </c>
      <c r="N64" s="74" t="s">
        <v>253</v>
      </c>
      <c r="O64" s="21">
        <f>IF(N64=0,0,VLOOKUP(N64,'得点テーブル'!$B$14:$I$59,3,0))</f>
        <v>5</v>
      </c>
      <c r="P64" s="107"/>
      <c r="Q64" s="21">
        <f>IF(P64=0,0,VLOOKUP(P64,'得点テーブル'!$B$14:$I$59,3,0))*1.25</f>
        <v>0</v>
      </c>
      <c r="R64" s="67">
        <v>64</v>
      </c>
      <c r="S64" s="21">
        <f>IF(R64=0,0,VLOOKUP(R64,'得点テーブル'!$B$14:$I$59,4,0))</f>
        <v>8</v>
      </c>
      <c r="T64" s="67"/>
      <c r="U64" s="21">
        <f>IF(T64=0,0,VLOOKUP(T64,'得点テーブル'!$B$14:$I$59,5,0))</f>
        <v>0</v>
      </c>
      <c r="V64" s="67"/>
      <c r="W64" s="21">
        <f>IF(V64=0,0,VLOOKUP(V64,'得点テーブル'!$B$14:$I$59,5,0))</f>
        <v>0</v>
      </c>
      <c r="X64" s="67"/>
      <c r="Y64" s="21">
        <f>IF(X64=0,0,VLOOKUP(X64,'得点テーブル'!$B$14:$I$59,6,0))</f>
        <v>0</v>
      </c>
      <c r="Z64" s="67"/>
      <c r="AA64" s="21">
        <f>IF(Z64=0,0,VLOOKUP(Z64,'得点テーブル'!$B$14:$I$59,7,0))</f>
        <v>0</v>
      </c>
      <c r="AB64" s="67"/>
      <c r="AC64" s="21">
        <f>IF(AB64=0,0,VLOOKUP(AB64,'得点テーブル'!$B$14:$I$59,7,0))*1.25</f>
        <v>0</v>
      </c>
      <c r="AD64" s="107"/>
      <c r="AE64" s="21">
        <f>IF(AD64=0,0,VLOOKUP(AD64,'得点テーブル'!$B$14:$L$59,11,0))</f>
        <v>0</v>
      </c>
      <c r="AF64" s="67"/>
      <c r="AG64" s="21">
        <f>IF(AF64=0,0,VLOOKUP(AF64,'得点テーブル'!$B$14:$I$59,5,0))</f>
        <v>0</v>
      </c>
      <c r="AH64" s="67"/>
      <c r="AI64" s="21">
        <f>IF(AH64=0,0,VLOOKUP(AH64,'得点テーブル'!$B$14:$K$59,9,0))</f>
        <v>0</v>
      </c>
      <c r="AJ64" s="73"/>
      <c r="AK64" s="173">
        <f>IF(AJ64=0,0,VLOOKUP(AJ64,'得点テーブル'!$B$14:$K$59,10,0))</f>
        <v>0</v>
      </c>
      <c r="AL64" s="73"/>
      <c r="AM64" s="173">
        <f>IF(AL64=0,0,VLOOKUP(AL64,'得点テーブル'!$B$14:$K$59,10,0))</f>
        <v>0</v>
      </c>
      <c r="AN64" s="73"/>
      <c r="AO64" s="173">
        <f>IF(AN64=0,0,VLOOKUP(AN64,'得点テーブル'!$B$14:$K$59,10,0))</f>
        <v>0</v>
      </c>
      <c r="AP64" s="73"/>
      <c r="AQ64" s="173">
        <f>IF(AP64=0,0,VLOOKUP(AP64,'得点テーブル'!$B$14:$K$59,10,0))*1.25</f>
        <v>0</v>
      </c>
      <c r="AR64" s="73"/>
      <c r="AS64" s="173">
        <f>IF(AR64=0,0,VLOOKUP(AR64,'得点テーブル'!$B$14:$K$59,10,0))</f>
        <v>0</v>
      </c>
      <c r="AX64"/>
      <c r="AY64"/>
      <c r="AZ64"/>
      <c r="BA64"/>
      <c r="BB64"/>
      <c r="BC64"/>
    </row>
    <row r="65" spans="2:55" ht="13.5">
      <c r="B65" s="129">
        <v>61</v>
      </c>
      <c r="C65" s="23">
        <f t="shared" si="2"/>
        <v>60</v>
      </c>
      <c r="D65" s="167" t="s">
        <v>463</v>
      </c>
      <c r="E65" s="143" t="s">
        <v>516</v>
      </c>
      <c r="F65" s="133" t="s">
        <v>85</v>
      </c>
      <c r="G65" s="20">
        <f t="shared" si="3"/>
        <v>12.25</v>
      </c>
      <c r="H65" s="73"/>
      <c r="I65" s="21">
        <f>IF(H65=0,0,VLOOKUP(H65,'得点テーブル'!$B$14:$I$59,2,0))</f>
        <v>0</v>
      </c>
      <c r="J65" s="22"/>
      <c r="K65" s="21">
        <f>IF(J65=0,0,VLOOKUP(J65,'得点テーブル'!$B$14:$I$59,2,0))*0.25</f>
        <v>0</v>
      </c>
      <c r="L65" s="67"/>
      <c r="M65" s="21">
        <f>IF(L65=0,0,VLOOKUP(L65,'得点テーブル'!$B$14:$I$59,2,0))*1.25</f>
        <v>0</v>
      </c>
      <c r="N65" s="74"/>
      <c r="O65" s="21">
        <f>IF(N65=0,0,VLOOKUP(N65,'得点テーブル'!$B$14:$I$59,3,0))</f>
        <v>0</v>
      </c>
      <c r="P65" s="107"/>
      <c r="Q65" s="21">
        <f>IF(P65=0,0,VLOOKUP(P65,'得点テーブル'!$B$14:$I$59,3,0))*1.25</f>
        <v>0</v>
      </c>
      <c r="R65" s="67"/>
      <c r="S65" s="21">
        <f>IF(R65=0,0,VLOOKUP(R65,'得点テーブル'!$B$14:$I$59,4,0))</f>
        <v>0</v>
      </c>
      <c r="T65" s="67" t="s">
        <v>337</v>
      </c>
      <c r="U65" s="21">
        <f>IF(T65=0,0,VLOOKUP(T65,'得点テーブル'!$B$14:$I$59,5,0))</f>
        <v>6</v>
      </c>
      <c r="V65" s="67"/>
      <c r="W65" s="21">
        <f>IF(V65=0,0,VLOOKUP(V65,'得点テーブル'!$B$14:$I$59,5,0))</f>
        <v>0</v>
      </c>
      <c r="X65" s="67"/>
      <c r="Y65" s="21">
        <f>IF(X65=0,0,VLOOKUP(X65,'得点テーブル'!$B$14:$I$59,6,0))</f>
        <v>0</v>
      </c>
      <c r="Z65" s="67"/>
      <c r="AA65" s="21">
        <f>IF(Z65=0,0,VLOOKUP(Z65,'得点テーブル'!$B$14:$I$59,7,0))</f>
        <v>0</v>
      </c>
      <c r="AB65" s="67" t="s">
        <v>253</v>
      </c>
      <c r="AC65" s="21">
        <f>IF(AB65=0,0,VLOOKUP(AB65,'得点テーブル'!$B$14:$I$59,7,0))*1.25</f>
        <v>6.25</v>
      </c>
      <c r="AD65" s="107"/>
      <c r="AE65" s="21">
        <f>IF(AD65=0,0,VLOOKUP(AD65,'得点テーブル'!$B$14:$L$59,11,0))</f>
        <v>0</v>
      </c>
      <c r="AF65" s="67"/>
      <c r="AG65" s="21">
        <f>IF(AF65=0,0,VLOOKUP(AF65,'得点テーブル'!$B$14:$I$59,5,0))</f>
        <v>0</v>
      </c>
      <c r="AH65" s="67"/>
      <c r="AI65" s="21">
        <f>IF(AH65=0,0,VLOOKUP(AH65,'得点テーブル'!$B$14:$K$59,9,0))</f>
        <v>0</v>
      </c>
      <c r="AJ65" s="73"/>
      <c r="AK65" s="173">
        <f>IF(AJ65=0,0,VLOOKUP(AJ65,'得点テーブル'!$B$14:$K$59,10,0))</f>
        <v>0</v>
      </c>
      <c r="AL65" s="73"/>
      <c r="AM65" s="173">
        <f>IF(AL65=0,0,VLOOKUP(AL65,'得点テーブル'!$B$14:$K$59,10,0))</f>
        <v>0</v>
      </c>
      <c r="AN65" s="73"/>
      <c r="AO65" s="173">
        <f>IF(AN65=0,0,VLOOKUP(AN65,'得点テーブル'!$B$14:$K$59,10,0))</f>
        <v>0</v>
      </c>
      <c r="AP65" s="73"/>
      <c r="AQ65" s="173">
        <f>IF(AP65=0,0,VLOOKUP(AP65,'得点テーブル'!$B$14:$K$59,10,0))*1.25</f>
        <v>0</v>
      </c>
      <c r="AR65" s="73"/>
      <c r="AS65" s="173">
        <f>IF(AR65=0,0,VLOOKUP(AR65,'得点テーブル'!$B$14:$K$59,10,0))</f>
        <v>0</v>
      </c>
      <c r="AX65"/>
      <c r="AY65"/>
      <c r="AZ65"/>
      <c r="BA65"/>
      <c r="BB65"/>
      <c r="BC65"/>
    </row>
    <row r="66" spans="2:55" ht="13.5">
      <c r="B66" s="129">
        <v>62</v>
      </c>
      <c r="C66" s="23">
        <f t="shared" si="2"/>
        <v>61</v>
      </c>
      <c r="D66" s="151" t="s">
        <v>99</v>
      </c>
      <c r="E66" s="95" t="s">
        <v>526</v>
      </c>
      <c r="F66" s="133" t="s">
        <v>85</v>
      </c>
      <c r="G66" s="20">
        <f t="shared" si="3"/>
        <v>12</v>
      </c>
      <c r="H66" s="73"/>
      <c r="I66" s="21">
        <f>IF(H66=0,0,VLOOKUP(H66,'得点テーブル'!$B$14:$I$59,2,0))</f>
        <v>0</v>
      </c>
      <c r="J66" s="22"/>
      <c r="K66" s="21">
        <f>IF(J66=0,0,VLOOKUP(J66,'得点テーブル'!$B$14:$I$59,2,0))*0.25</f>
        <v>0</v>
      </c>
      <c r="L66" s="67"/>
      <c r="M66" s="21">
        <f>IF(L66=0,0,VLOOKUP(L66,'得点テーブル'!$B$14:$I$59,2,0))*1.25</f>
        <v>0</v>
      </c>
      <c r="N66" s="74"/>
      <c r="O66" s="21">
        <f>IF(N66=0,0,VLOOKUP(N66,'得点テーブル'!$B$14:$I$59,3,0))</f>
        <v>0</v>
      </c>
      <c r="P66" s="107"/>
      <c r="Q66" s="21">
        <f>IF(P66=0,0,VLOOKUP(P66,'得点テーブル'!$B$14:$I$59,3,0))*1.25</f>
        <v>0</v>
      </c>
      <c r="R66" s="67">
        <v>64</v>
      </c>
      <c r="S66" s="21">
        <f>IF(R66=0,0,VLOOKUP(R66,'得点テーブル'!$B$14:$I$59,4,0))</f>
        <v>8</v>
      </c>
      <c r="T66" s="67"/>
      <c r="U66" s="21">
        <f>IF(T66=0,0,VLOOKUP(T66,'得点テーブル'!$B$14:$I$59,5,0))</f>
        <v>0</v>
      </c>
      <c r="V66" s="67" t="s">
        <v>541</v>
      </c>
      <c r="W66" s="21">
        <f>IF(V66=0,0,VLOOKUP(V66,'得点テーブル'!$B$14:$I$59,5,0))</f>
        <v>2</v>
      </c>
      <c r="X66" s="67"/>
      <c r="Y66" s="21">
        <f>IF(X66=0,0,VLOOKUP(X66,'得点テーブル'!$B$14:$I$59,6,0))</f>
        <v>0</v>
      </c>
      <c r="Z66" s="67"/>
      <c r="AA66" s="21">
        <f>IF(Z66=0,0,VLOOKUP(Z66,'得点テーブル'!$B$14:$I$59,7,0))</f>
        <v>0</v>
      </c>
      <c r="AB66" s="22"/>
      <c r="AC66" s="21">
        <f>IF(AB66=0,0,VLOOKUP(AB66,'得点テーブル'!$B$14:$I$59,7,0))*1.25</f>
        <v>0</v>
      </c>
      <c r="AD66" s="107"/>
      <c r="AE66" s="21">
        <f>IF(AD66=0,0,VLOOKUP(AD66,'得点テーブル'!$B$14:$L$59,11,0))</f>
        <v>0</v>
      </c>
      <c r="AF66" s="67" t="s">
        <v>340</v>
      </c>
      <c r="AG66" s="21">
        <f>IF(AF66=0,0,VLOOKUP(AF66,'得点テーブル'!$B$14:$I$59,5,0))</f>
        <v>2</v>
      </c>
      <c r="AH66" s="67"/>
      <c r="AI66" s="21">
        <f>IF(AH66=0,0,VLOOKUP(AH66,'得点テーブル'!$B$14:$K$59,9,0))</f>
        <v>0</v>
      </c>
      <c r="AJ66" s="73"/>
      <c r="AK66" s="173">
        <f>IF(AJ66=0,0,VLOOKUP(AJ66,'得点テーブル'!$B$14:$K$59,10,0))</f>
        <v>0</v>
      </c>
      <c r="AL66" s="73"/>
      <c r="AM66" s="173">
        <f>IF(AL66=0,0,VLOOKUP(AL66,'得点テーブル'!$B$14:$K$59,10,0))</f>
        <v>0</v>
      </c>
      <c r="AN66" s="73"/>
      <c r="AO66" s="173">
        <f>IF(AN66=0,0,VLOOKUP(AN66,'得点テーブル'!$B$14:$K$59,10,0))</f>
        <v>0</v>
      </c>
      <c r="AP66" s="73"/>
      <c r="AQ66" s="173">
        <f>IF(AP66=0,0,VLOOKUP(AP66,'得点テーブル'!$B$14:$K$59,10,0))*1.25</f>
        <v>0</v>
      </c>
      <c r="AR66" s="73"/>
      <c r="AS66" s="173">
        <f>IF(AR66=0,0,VLOOKUP(AR66,'得点テーブル'!$B$14:$K$59,10,0))</f>
        <v>0</v>
      </c>
      <c r="AX66"/>
      <c r="AY66"/>
      <c r="AZ66"/>
      <c r="BA66"/>
      <c r="BB66"/>
      <c r="BC66"/>
    </row>
    <row r="67" spans="2:55" ht="13.5">
      <c r="B67" s="129">
        <v>63</v>
      </c>
      <c r="C67" s="23">
        <f t="shared" si="2"/>
        <v>62</v>
      </c>
      <c r="D67" s="199" t="s">
        <v>655</v>
      </c>
      <c r="E67" s="95" t="s">
        <v>507</v>
      </c>
      <c r="F67" s="133" t="s">
        <v>118</v>
      </c>
      <c r="G67" s="20">
        <f t="shared" si="3"/>
        <v>11</v>
      </c>
      <c r="H67" s="73" t="s">
        <v>253</v>
      </c>
      <c r="I67" s="21">
        <f>IF(H67=0,0,VLOOKUP(H67,'得点テーブル'!$B$14:$I$59,2,0))</f>
        <v>3</v>
      </c>
      <c r="J67" s="22"/>
      <c r="K67" s="21">
        <f>IF(J67=0,0,VLOOKUP(J67,'得点テーブル'!$B$14:$I$59,2,0))*0.25</f>
        <v>0</v>
      </c>
      <c r="L67" s="67"/>
      <c r="M67" s="21">
        <f>IF(L67=0,0,VLOOKUP(L67,'得点テーブル'!$B$14:$I$59,2,0))*1.25</f>
        <v>0</v>
      </c>
      <c r="N67" s="74"/>
      <c r="O67" s="21">
        <f>IF(N67=0,0,VLOOKUP(N67,'得点テーブル'!$B$14:$I$59,3,0))</f>
        <v>0</v>
      </c>
      <c r="P67" s="107"/>
      <c r="Q67" s="21">
        <f>IF(P67=0,0,VLOOKUP(P67,'得点テーブル'!$B$14:$I$59,3,0))*1.25</f>
        <v>0</v>
      </c>
      <c r="R67" s="67">
        <v>64</v>
      </c>
      <c r="S67" s="21">
        <f>IF(R67=0,0,VLOOKUP(R67,'得点テーブル'!$B$14:$I$59,4,0))</f>
        <v>8</v>
      </c>
      <c r="T67" s="67"/>
      <c r="U67" s="21">
        <f>IF(T67=0,0,VLOOKUP(T67,'得点テーブル'!$B$14:$I$59,5,0))</f>
        <v>0</v>
      </c>
      <c r="V67" s="67"/>
      <c r="W67" s="21">
        <f>IF(V67=0,0,VLOOKUP(V67,'得点テーブル'!$B$14:$I$59,5,0))</f>
        <v>0</v>
      </c>
      <c r="X67" s="67"/>
      <c r="Y67" s="21">
        <f>IF(X67=0,0,VLOOKUP(X67,'得点テーブル'!$B$14:$I$59,6,0))</f>
        <v>0</v>
      </c>
      <c r="Z67" s="67"/>
      <c r="AA67" s="21">
        <f>IF(Z67=0,0,VLOOKUP(Z67,'得点テーブル'!$B$14:$I$59,7,0))</f>
        <v>0</v>
      </c>
      <c r="AB67" s="67"/>
      <c r="AC67" s="21">
        <f>IF(AB67=0,0,VLOOKUP(AB67,'得点テーブル'!$B$14:$I$59,7,0))*1.25</f>
        <v>0</v>
      </c>
      <c r="AD67" s="107"/>
      <c r="AE67" s="21">
        <f>IF(AD67=0,0,VLOOKUP(AD67,'得点テーブル'!$B$14:$L$59,11,0))</f>
        <v>0</v>
      </c>
      <c r="AF67" s="67"/>
      <c r="AG67" s="21">
        <f>IF(AF67=0,0,VLOOKUP(AF67,'得点テーブル'!$B$14:$I$59,5,0))</f>
        <v>0</v>
      </c>
      <c r="AH67" s="67"/>
      <c r="AI67" s="21">
        <f>IF(AH67=0,0,VLOOKUP(AH67,'得点テーブル'!$B$14:$K$59,9,0))</f>
        <v>0</v>
      </c>
      <c r="AJ67" s="73"/>
      <c r="AK67" s="173">
        <f>IF(AJ67=0,0,VLOOKUP(AJ67,'得点テーブル'!$B$14:$K$59,10,0))</f>
        <v>0</v>
      </c>
      <c r="AL67" s="73"/>
      <c r="AM67" s="173">
        <f>IF(AL67=0,0,VLOOKUP(AL67,'得点テーブル'!$B$14:$K$59,10,0))</f>
        <v>0</v>
      </c>
      <c r="AN67" s="73"/>
      <c r="AO67" s="173">
        <f>IF(AN67=0,0,VLOOKUP(AN67,'得点テーブル'!$B$14:$K$59,10,0))</f>
        <v>0</v>
      </c>
      <c r="AP67" s="73"/>
      <c r="AQ67" s="173">
        <f>IF(AP67=0,0,VLOOKUP(AP67,'得点テーブル'!$B$14:$K$59,10,0))*1.25</f>
        <v>0</v>
      </c>
      <c r="AR67" s="73"/>
      <c r="AS67" s="173">
        <f>IF(AR67=0,0,VLOOKUP(AR67,'得点テーブル'!$B$14:$K$59,10,0))</f>
        <v>0</v>
      </c>
      <c r="AX67"/>
      <c r="AY67"/>
      <c r="AZ67"/>
      <c r="BA67"/>
      <c r="BB67"/>
      <c r="BC67"/>
    </row>
    <row r="68" spans="2:55" ht="13.5">
      <c r="B68" s="129">
        <v>64</v>
      </c>
      <c r="C68" s="23">
        <f t="shared" si="2"/>
        <v>62</v>
      </c>
      <c r="D68" s="167" t="s">
        <v>356</v>
      </c>
      <c r="E68" s="95" t="s">
        <v>161</v>
      </c>
      <c r="F68" s="132" t="s">
        <v>118</v>
      </c>
      <c r="G68" s="20">
        <f t="shared" si="3"/>
        <v>11</v>
      </c>
      <c r="H68" s="73" t="s">
        <v>253</v>
      </c>
      <c r="I68" s="21">
        <f>IF(H68=0,0,VLOOKUP(H68,'得点テーブル'!$B$14:$I$59,2,0))</f>
        <v>3</v>
      </c>
      <c r="J68" s="22"/>
      <c r="K68" s="21">
        <f>IF(J68=0,0,VLOOKUP(J68,'得点テーブル'!$B$14:$I$59,2,0))*0.25</f>
        <v>0</v>
      </c>
      <c r="L68" s="67"/>
      <c r="M68" s="21">
        <f>IF(L68=0,0,VLOOKUP(L68,'得点テーブル'!$B$14:$I$59,2,0))*1.25</f>
        <v>0</v>
      </c>
      <c r="N68" s="74" t="s">
        <v>253</v>
      </c>
      <c r="O68" s="21">
        <f>IF(N68=0,0,VLOOKUP(N68,'得点テーブル'!$B$14:$I$59,3,0))</f>
        <v>5</v>
      </c>
      <c r="P68" s="107"/>
      <c r="Q68" s="21">
        <f>IF(P68=0,0,VLOOKUP(P68,'得点テーブル'!$B$14:$I$59,3,0))*1.25</f>
        <v>0</v>
      </c>
      <c r="R68" s="67" t="s">
        <v>144</v>
      </c>
      <c r="S68" s="21">
        <f>IF(R68=0,0,VLOOKUP(R68,'得点テーブル'!$B$14:$I$59,4,0))</f>
        <v>2</v>
      </c>
      <c r="T68" s="67"/>
      <c r="U68" s="21">
        <f>IF(T68=0,0,VLOOKUP(T68,'得点テーブル'!$B$14:$I$59,5,0))</f>
        <v>0</v>
      </c>
      <c r="V68" s="67"/>
      <c r="W68" s="21">
        <f>IF(V68=0,0,VLOOKUP(V68,'得点テーブル'!$B$14:$I$59,5,0))</f>
        <v>0</v>
      </c>
      <c r="X68" s="67"/>
      <c r="Y68" s="21">
        <f>IF(X68=0,0,VLOOKUP(X68,'得点テーブル'!$B$14:$I$59,6,0))</f>
        <v>0</v>
      </c>
      <c r="Z68" s="67"/>
      <c r="AA68" s="21">
        <f>IF(Z68=0,0,VLOOKUP(Z68,'得点テーブル'!$B$14:$I$59,7,0))</f>
        <v>0</v>
      </c>
      <c r="AB68" s="67"/>
      <c r="AC68" s="21">
        <f>IF(AB68=0,0,VLOOKUP(AB68,'得点テーブル'!$B$14:$I$59,7,0))*1.25</f>
        <v>0</v>
      </c>
      <c r="AD68" s="107"/>
      <c r="AE68" s="21">
        <f>IF(AD68=0,0,VLOOKUP(AD68,'得点テーブル'!$B$14:$L$59,11,0))</f>
        <v>0</v>
      </c>
      <c r="AF68" s="67" t="s">
        <v>443</v>
      </c>
      <c r="AG68" s="21">
        <f>IF(AF68=0,0,VLOOKUP(AF68,'得点テーブル'!$B$14:$I$59,5,0))</f>
        <v>1</v>
      </c>
      <c r="AH68" s="67"/>
      <c r="AI68" s="21">
        <f>IF(AH68=0,0,VLOOKUP(AH68,'得点テーブル'!$B$14:$K$59,9,0))</f>
        <v>0</v>
      </c>
      <c r="AJ68" s="73"/>
      <c r="AK68" s="173">
        <f>IF(AJ68=0,0,VLOOKUP(AJ68,'得点テーブル'!$B$14:$K$59,10,0))</f>
        <v>0</v>
      </c>
      <c r="AL68" s="73"/>
      <c r="AM68" s="173">
        <f>IF(AL68=0,0,VLOOKUP(AL68,'得点テーブル'!$B$14:$K$59,10,0))</f>
        <v>0</v>
      </c>
      <c r="AN68" s="73"/>
      <c r="AO68" s="173">
        <f>IF(AN68=0,0,VLOOKUP(AN68,'得点テーブル'!$B$14:$K$59,10,0))</f>
        <v>0</v>
      </c>
      <c r="AP68" s="73"/>
      <c r="AQ68" s="173">
        <f>IF(AP68=0,0,VLOOKUP(AP68,'得点テーブル'!$B$14:$K$59,10,0))*1.25</f>
        <v>0</v>
      </c>
      <c r="AR68" s="73"/>
      <c r="AS68" s="173">
        <f>IF(AR68=0,0,VLOOKUP(AR68,'得点テーブル'!$B$14:$K$59,10,0))</f>
        <v>0</v>
      </c>
      <c r="AX68"/>
      <c r="AY68"/>
      <c r="AZ68"/>
      <c r="BA68"/>
      <c r="BB68"/>
      <c r="BC68"/>
    </row>
    <row r="69" spans="2:55" ht="13.5">
      <c r="B69" s="129">
        <v>66</v>
      </c>
      <c r="C69" s="23">
        <f t="shared" si="2"/>
        <v>62</v>
      </c>
      <c r="D69" s="151" t="s">
        <v>265</v>
      </c>
      <c r="E69" s="95" t="s">
        <v>529</v>
      </c>
      <c r="F69" s="133" t="s">
        <v>85</v>
      </c>
      <c r="G69" s="20">
        <f t="shared" si="3"/>
        <v>11</v>
      </c>
      <c r="H69" s="73"/>
      <c r="I69" s="21">
        <f>IF(H69=0,0,VLOOKUP(H69,'得点テーブル'!$B$14:$I$59,2,0))</f>
        <v>0</v>
      </c>
      <c r="J69" s="22"/>
      <c r="K69" s="21">
        <f>IF(J69=0,0,VLOOKUP(J69,'得点テーブル'!$B$14:$I$59,2,0))*0.25</f>
        <v>0</v>
      </c>
      <c r="L69" s="67"/>
      <c r="M69" s="21">
        <f>IF(L69=0,0,VLOOKUP(L69,'得点テーブル'!$B$14:$I$59,2,0))*1.25</f>
        <v>0</v>
      </c>
      <c r="N69" s="74"/>
      <c r="O69" s="21">
        <f>IF(N69=0,0,VLOOKUP(N69,'得点テーブル'!$B$14:$I$59,3,0))</f>
        <v>0</v>
      </c>
      <c r="P69" s="107"/>
      <c r="Q69" s="21">
        <f>IF(P69=0,0,VLOOKUP(P69,'得点テーブル'!$B$14:$I$59,3,0))*1.25</f>
        <v>0</v>
      </c>
      <c r="R69" s="67">
        <v>64</v>
      </c>
      <c r="S69" s="21">
        <f>IF(R69=0,0,VLOOKUP(R69,'得点テーブル'!$B$14:$I$59,4,0))</f>
        <v>8</v>
      </c>
      <c r="T69" s="67" t="s">
        <v>336</v>
      </c>
      <c r="U69" s="21">
        <f>IF(T69=0,0,VLOOKUP(T69,'得点テーブル'!$B$14:$I$59,5,0))</f>
        <v>3</v>
      </c>
      <c r="V69" s="67"/>
      <c r="W69" s="21">
        <f>IF(V69=0,0,VLOOKUP(V69,'得点テーブル'!$B$14:$I$59,5,0))</f>
        <v>0</v>
      </c>
      <c r="X69" s="67"/>
      <c r="Y69" s="21">
        <f>IF(X69=0,0,VLOOKUP(X69,'得点テーブル'!$B$14:$I$59,6,0))</f>
        <v>0</v>
      </c>
      <c r="Z69" s="67"/>
      <c r="AA69" s="21">
        <f>IF(Z69=0,0,VLOOKUP(Z69,'得点テーブル'!$B$14:$I$59,7,0))</f>
        <v>0</v>
      </c>
      <c r="AB69" s="67"/>
      <c r="AC69" s="21">
        <f>IF(AB69=0,0,VLOOKUP(AB69,'得点テーブル'!$B$14:$I$59,7,0))*1.25</f>
        <v>0</v>
      </c>
      <c r="AD69" s="107"/>
      <c r="AE69" s="21">
        <f>IF(AD69=0,0,VLOOKUP(AD69,'得点テーブル'!$B$14:$L$59,11,0))</f>
        <v>0</v>
      </c>
      <c r="AF69" s="67"/>
      <c r="AG69" s="21">
        <f>IF(AF69=0,0,VLOOKUP(AF69,'得点テーブル'!$B$14:$I$59,5,0))</f>
        <v>0</v>
      </c>
      <c r="AH69" s="67"/>
      <c r="AI69" s="21">
        <f>IF(AH69=0,0,VLOOKUP(AH69,'得点テーブル'!$B$14:$K$59,9,0))</f>
        <v>0</v>
      </c>
      <c r="AJ69" s="73"/>
      <c r="AK69" s="173">
        <f>IF(AJ69=0,0,VLOOKUP(AJ69,'得点テーブル'!$B$14:$K$59,10,0))</f>
        <v>0</v>
      </c>
      <c r="AL69" s="73"/>
      <c r="AM69" s="173">
        <f>IF(AL69=0,0,VLOOKUP(AL69,'得点テーブル'!$B$14:$K$59,10,0))</f>
        <v>0</v>
      </c>
      <c r="AN69" s="73"/>
      <c r="AO69" s="173">
        <f>IF(AN69=0,0,VLOOKUP(AN69,'得点テーブル'!$B$14:$K$59,10,0))</f>
        <v>0</v>
      </c>
      <c r="AP69" s="73"/>
      <c r="AQ69" s="173">
        <f>IF(AP69=0,0,VLOOKUP(AP69,'得点テーブル'!$B$14:$K$59,10,0))*1.25</f>
        <v>0</v>
      </c>
      <c r="AR69" s="73"/>
      <c r="AS69" s="173">
        <f>IF(AR69=0,0,VLOOKUP(AR69,'得点テーブル'!$B$14:$K$59,10,0))</f>
        <v>0</v>
      </c>
      <c r="AX69"/>
      <c r="AY69"/>
      <c r="AZ69"/>
      <c r="BA69"/>
      <c r="BB69"/>
      <c r="BC69"/>
    </row>
    <row r="70" spans="2:55" ht="13.5">
      <c r="B70" s="129">
        <v>67</v>
      </c>
      <c r="C70" s="23">
        <f aca="true" t="shared" si="4" ref="C70:C101">IF(G70=0,"",RANK(G70,$G$6:$G$174))</f>
        <v>65</v>
      </c>
      <c r="D70" s="90" t="s">
        <v>490</v>
      </c>
      <c r="E70" s="95" t="s">
        <v>491</v>
      </c>
      <c r="F70" s="133" t="s">
        <v>85</v>
      </c>
      <c r="G70" s="20">
        <f aca="true" t="shared" si="5" ref="G70:G101">SUM(I70+K70+M70+O70+Q70+U70+S70+W70+Y70+AA70+AC70+AE70+AG70+AI70+AK70+AO70+AQ70+AS70)</f>
        <v>10</v>
      </c>
      <c r="H70" s="73"/>
      <c r="I70" s="21">
        <f>IF(H70=0,0,VLOOKUP(H70,'得点テーブル'!$B$14:$I$59,2,0))</f>
        <v>0</v>
      </c>
      <c r="J70" s="22"/>
      <c r="K70" s="21">
        <f>IF(J70=0,0,VLOOKUP(J70,'得点テーブル'!$B$14:$I$59,2,0))*0.25</f>
        <v>0</v>
      </c>
      <c r="L70" s="67" t="s">
        <v>253</v>
      </c>
      <c r="M70" s="21">
        <f>IF(L70=0,0,VLOOKUP(L70,'得点テーブル'!$B$14:$I$59,2,0))*1.25</f>
        <v>3.75</v>
      </c>
      <c r="N70" s="74"/>
      <c r="O70" s="21">
        <f>IF(N70=0,0,VLOOKUP(N70,'得点テーブル'!$B$14:$I$59,3,0))</f>
        <v>0</v>
      </c>
      <c r="P70" s="107" t="s">
        <v>253</v>
      </c>
      <c r="Q70" s="21">
        <f>IF(P70=0,0,VLOOKUP(P70,'得点テーブル'!$B$14:$I$59,3,0))*1.25</f>
        <v>6.25</v>
      </c>
      <c r="R70" s="67"/>
      <c r="S70" s="21">
        <f>IF(R70=0,0,VLOOKUP(R70,'得点テーブル'!$B$14:$I$59,4,0))</f>
        <v>0</v>
      </c>
      <c r="T70" s="67"/>
      <c r="U70" s="21">
        <f>IF(T70=0,0,VLOOKUP(T70,'得点テーブル'!$B$14:$I$59,5,0))</f>
        <v>0</v>
      </c>
      <c r="V70" s="67"/>
      <c r="W70" s="21">
        <f>IF(V70=0,0,VLOOKUP(V70,'得点テーブル'!$B$14:$I$59,5,0))</f>
        <v>0</v>
      </c>
      <c r="X70" s="67"/>
      <c r="Y70" s="21">
        <f>IF(X70=0,0,VLOOKUP(X70,'得点テーブル'!$B$14:$I$59,6,0))</f>
        <v>0</v>
      </c>
      <c r="Z70" s="67"/>
      <c r="AA70" s="21">
        <f>IF(Z70=0,0,VLOOKUP(Z70,'得点テーブル'!$B$14:$I$59,7,0))</f>
        <v>0</v>
      </c>
      <c r="AB70" s="67"/>
      <c r="AC70" s="21">
        <f>IF(AB70=0,0,VLOOKUP(AB70,'得点テーブル'!$B$14:$I$59,7,0))*1.25</f>
        <v>0</v>
      </c>
      <c r="AD70" s="107"/>
      <c r="AE70" s="21">
        <f>IF(AD70=0,0,VLOOKUP(AD70,'得点テーブル'!$B$14:$L$59,11,0))</f>
        <v>0</v>
      </c>
      <c r="AF70" s="67"/>
      <c r="AG70" s="21">
        <f>IF(AF70=0,0,VLOOKUP(AF70,'得点テーブル'!$B$14:$I$59,5,0))</f>
        <v>0</v>
      </c>
      <c r="AH70" s="67"/>
      <c r="AI70" s="21">
        <f>IF(AH70=0,0,VLOOKUP(AH70,'得点テーブル'!$B$14:$K$59,9,0))</f>
        <v>0</v>
      </c>
      <c r="AJ70" s="73"/>
      <c r="AK70" s="173">
        <f>IF(AJ70=0,0,VLOOKUP(AJ70,'得点テーブル'!$B$14:$K$59,10,0))</f>
        <v>0</v>
      </c>
      <c r="AL70" s="73"/>
      <c r="AM70" s="173">
        <f>IF(AL70=0,0,VLOOKUP(AL70,'得点テーブル'!$B$14:$K$59,10,0))</f>
        <v>0</v>
      </c>
      <c r="AN70" s="73"/>
      <c r="AO70" s="173">
        <f>IF(AN70=0,0,VLOOKUP(AN70,'得点テーブル'!$B$14:$K$59,10,0))</f>
        <v>0</v>
      </c>
      <c r="AP70" s="73"/>
      <c r="AQ70" s="173">
        <f>IF(AP70=0,0,VLOOKUP(AP70,'得点テーブル'!$B$14:$K$59,10,0))*1.25</f>
        <v>0</v>
      </c>
      <c r="AR70" s="73"/>
      <c r="AS70" s="173">
        <f>IF(AR70=0,0,VLOOKUP(AR70,'得点テーブル'!$B$14:$K$59,10,0))</f>
        <v>0</v>
      </c>
      <c r="AX70"/>
      <c r="AY70"/>
      <c r="AZ70"/>
      <c r="BA70"/>
      <c r="BB70"/>
      <c r="BC70"/>
    </row>
    <row r="71" spans="2:55" ht="13.5">
      <c r="B71" s="129">
        <v>68</v>
      </c>
      <c r="C71" s="23">
        <f t="shared" si="4"/>
        <v>65</v>
      </c>
      <c r="D71" s="148" t="s">
        <v>185</v>
      </c>
      <c r="E71" s="218" t="s">
        <v>555</v>
      </c>
      <c r="F71" s="132" t="s">
        <v>118</v>
      </c>
      <c r="G71" s="20">
        <f t="shared" si="5"/>
        <v>10</v>
      </c>
      <c r="H71" s="73"/>
      <c r="I71" s="21">
        <f>IF(H71=0,0,VLOOKUP(H71,'得点テーブル'!$B$14:$I$59,2,0))</f>
        <v>0</v>
      </c>
      <c r="J71" s="22"/>
      <c r="K71" s="21">
        <f>IF(J71=0,0,VLOOKUP(J71,'得点テーブル'!$B$14:$I$59,2,0))*0.25</f>
        <v>0</v>
      </c>
      <c r="L71" s="67"/>
      <c r="M71" s="21">
        <f>IF(L71=0,0,VLOOKUP(L71,'得点テーブル'!$B$14:$I$59,2,0))*1.25</f>
        <v>0</v>
      </c>
      <c r="N71" s="74"/>
      <c r="O71" s="21">
        <f>IF(N71=0,0,VLOOKUP(N71,'得点テーブル'!$B$14:$I$59,3,0))</f>
        <v>0</v>
      </c>
      <c r="P71" s="107"/>
      <c r="Q71" s="21">
        <f>IF(P71=0,0,VLOOKUP(P71,'得点テーブル'!$B$14:$I$59,3,0))*1.25</f>
        <v>0</v>
      </c>
      <c r="R71" s="67"/>
      <c r="S71" s="21">
        <f>IF(R71=0,0,VLOOKUP(R71,'得点テーブル'!$B$14:$I$59,4,0))</f>
        <v>0</v>
      </c>
      <c r="T71" s="67"/>
      <c r="U71" s="21">
        <f>IF(T71=0,0,VLOOKUP(T71,'得点テーブル'!$B$14:$I$59,5,0))</f>
        <v>0</v>
      </c>
      <c r="V71" s="67"/>
      <c r="W71" s="21">
        <f>IF(V71=0,0,VLOOKUP(V71,'得点テーブル'!$B$14:$I$59,5,0))</f>
        <v>0</v>
      </c>
      <c r="X71" s="67" t="s">
        <v>253</v>
      </c>
      <c r="Y71" s="21">
        <f>IF(X71=0,0,VLOOKUP(X71,'得点テーブル'!$B$14:$I$59,6,0))</f>
        <v>5</v>
      </c>
      <c r="Z71" s="67"/>
      <c r="AA71" s="21">
        <f>IF(Z71=0,0,VLOOKUP(Z71,'得点テーブル'!$B$14:$I$59,7,0))</f>
        <v>0</v>
      </c>
      <c r="AB71" s="22"/>
      <c r="AC71" s="21">
        <f>IF(AB71=0,0,VLOOKUP(AB71,'得点テーブル'!$B$14:$I$59,7,0))*1.25</f>
        <v>0</v>
      </c>
      <c r="AD71" s="107"/>
      <c r="AE71" s="21">
        <f>IF(AD71=0,0,VLOOKUP(AD71,'得点テーブル'!$B$14:$L$59,11,0))</f>
        <v>0</v>
      </c>
      <c r="AF71" s="67"/>
      <c r="AG71" s="21">
        <f>IF(AF71=0,0,VLOOKUP(AF71,'得点テーブル'!$B$14:$I$59,5,0))</f>
        <v>0</v>
      </c>
      <c r="AH71" s="67" t="s">
        <v>253</v>
      </c>
      <c r="AI71" s="21">
        <f>IF(AH71=0,0,VLOOKUP(AH71,'得点テーブル'!$B$14:$K$59,9,0))</f>
        <v>5</v>
      </c>
      <c r="AJ71" s="73"/>
      <c r="AK71" s="173">
        <f>IF(AJ71=0,0,VLOOKUP(AJ71,'得点テーブル'!$B$14:$K$59,10,0))</f>
        <v>0</v>
      </c>
      <c r="AL71" s="73"/>
      <c r="AM71" s="173">
        <f>IF(AL71=0,0,VLOOKUP(AL71,'得点テーブル'!$B$14:$K$59,10,0))</f>
        <v>0</v>
      </c>
      <c r="AN71" s="73"/>
      <c r="AO71" s="173">
        <f>IF(AN71=0,0,VLOOKUP(AN71,'得点テーブル'!$B$14:$K$59,10,0))</f>
        <v>0</v>
      </c>
      <c r="AP71" s="73"/>
      <c r="AQ71" s="173">
        <f>IF(AP71=0,0,VLOOKUP(AP71,'得点テーブル'!$B$14:$K$59,10,0))*1.25</f>
        <v>0</v>
      </c>
      <c r="AR71" s="73"/>
      <c r="AS71" s="173">
        <f>IF(AR71=0,0,VLOOKUP(AR71,'得点テーブル'!$B$14:$K$59,10,0))</f>
        <v>0</v>
      </c>
      <c r="AX71"/>
      <c r="AY71"/>
      <c r="AZ71"/>
      <c r="BA71"/>
      <c r="BB71"/>
      <c r="BC71"/>
    </row>
    <row r="72" spans="2:55" ht="13.5">
      <c r="B72" s="129">
        <v>69</v>
      </c>
      <c r="C72" s="23">
        <f t="shared" si="4"/>
        <v>65</v>
      </c>
      <c r="D72" s="148" t="s">
        <v>187</v>
      </c>
      <c r="E72" s="218" t="s">
        <v>555</v>
      </c>
      <c r="F72" s="132" t="s">
        <v>118</v>
      </c>
      <c r="G72" s="20">
        <f t="shared" si="5"/>
        <v>10</v>
      </c>
      <c r="H72" s="73"/>
      <c r="I72" s="21">
        <f>IF(H72=0,0,VLOOKUP(H72,'得点テーブル'!$B$14:$I$59,2,0))</f>
        <v>0</v>
      </c>
      <c r="J72" s="22"/>
      <c r="K72" s="21">
        <f>IF(J72=0,0,VLOOKUP(J72,'得点テーブル'!$B$14:$I$59,2,0))*0.25</f>
        <v>0</v>
      </c>
      <c r="L72" s="67"/>
      <c r="M72" s="21">
        <f>IF(L72=0,0,VLOOKUP(L72,'得点テーブル'!$B$14:$I$59,2,0))*1.25</f>
        <v>0</v>
      </c>
      <c r="N72" s="74"/>
      <c r="O72" s="21">
        <f>IF(N72=0,0,VLOOKUP(N72,'得点テーブル'!$B$14:$I$59,3,0))</f>
        <v>0</v>
      </c>
      <c r="P72" s="107"/>
      <c r="Q72" s="21">
        <f>IF(P72=0,0,VLOOKUP(P72,'得点テーブル'!$B$14:$I$59,3,0))*1.25</f>
        <v>0</v>
      </c>
      <c r="R72" s="67"/>
      <c r="S72" s="21">
        <f>IF(R72=0,0,VLOOKUP(R72,'得点テーブル'!$B$14:$I$59,4,0))</f>
        <v>0</v>
      </c>
      <c r="T72" s="67"/>
      <c r="U72" s="21">
        <f>IF(T72=0,0,VLOOKUP(T72,'得点テーブル'!$B$14:$I$59,5,0))</f>
        <v>0</v>
      </c>
      <c r="V72" s="67"/>
      <c r="W72" s="21">
        <f>IF(V72=0,0,VLOOKUP(V72,'得点テーブル'!$B$14:$I$59,5,0))</f>
        <v>0</v>
      </c>
      <c r="X72" s="67" t="s">
        <v>253</v>
      </c>
      <c r="Y72" s="21">
        <f>IF(X72=0,0,VLOOKUP(X72,'得点テーブル'!$B$14:$I$59,6,0))</f>
        <v>5</v>
      </c>
      <c r="Z72" s="67" t="s">
        <v>253</v>
      </c>
      <c r="AA72" s="21">
        <f>IF(Z72=0,0,VLOOKUP(Z72,'得点テーブル'!$B$14:$I$59,7,0))</f>
        <v>5</v>
      </c>
      <c r="AB72" s="67"/>
      <c r="AC72" s="21">
        <f>IF(AB72=0,0,VLOOKUP(AB72,'得点テーブル'!$B$14:$I$59,7,0))*1.25</f>
        <v>0</v>
      </c>
      <c r="AD72" s="107"/>
      <c r="AE72" s="21">
        <f>IF(AD72=0,0,VLOOKUP(AD72,'得点テーブル'!$B$14:$L$59,11,0))</f>
        <v>0</v>
      </c>
      <c r="AF72" s="67"/>
      <c r="AG72" s="21">
        <f>IF(AF72=0,0,VLOOKUP(AF72,'得点テーブル'!$B$14:$I$59,5,0))</f>
        <v>0</v>
      </c>
      <c r="AH72" s="67"/>
      <c r="AI72" s="21">
        <f>IF(AH72=0,0,VLOOKUP(AH72,'得点テーブル'!$B$14:$K$59,9,0))</f>
        <v>0</v>
      </c>
      <c r="AJ72" s="73"/>
      <c r="AK72" s="173">
        <f>IF(AJ72=0,0,VLOOKUP(AJ72,'得点テーブル'!$B$14:$K$59,10,0))</f>
        <v>0</v>
      </c>
      <c r="AL72" s="73"/>
      <c r="AM72" s="173">
        <f>IF(AL72=0,0,VLOOKUP(AL72,'得点テーブル'!$B$14:$K$59,10,0))</f>
        <v>0</v>
      </c>
      <c r="AN72" s="73"/>
      <c r="AO72" s="173">
        <f>IF(AN72=0,0,VLOOKUP(AN72,'得点テーブル'!$B$14:$K$59,10,0))</f>
        <v>0</v>
      </c>
      <c r="AP72" s="73"/>
      <c r="AQ72" s="173">
        <f>IF(AP72=0,0,VLOOKUP(AP72,'得点テーブル'!$B$14:$K$59,10,0))*1.25</f>
        <v>0</v>
      </c>
      <c r="AR72" s="73"/>
      <c r="AS72" s="173">
        <f>IF(AR72=0,0,VLOOKUP(AR72,'得点テーブル'!$B$14:$K$59,10,0))</f>
        <v>0</v>
      </c>
      <c r="AX72"/>
      <c r="AY72"/>
      <c r="AZ72"/>
      <c r="BA72"/>
      <c r="BB72"/>
      <c r="BC72"/>
    </row>
    <row r="73" spans="2:55" ht="13.5">
      <c r="B73" s="129">
        <v>70</v>
      </c>
      <c r="C73" s="23">
        <f t="shared" si="4"/>
        <v>65</v>
      </c>
      <c r="D73" s="148" t="s">
        <v>314</v>
      </c>
      <c r="E73" s="95" t="s">
        <v>190</v>
      </c>
      <c r="F73" s="133" t="s">
        <v>85</v>
      </c>
      <c r="G73" s="20">
        <f t="shared" si="5"/>
        <v>10</v>
      </c>
      <c r="H73" s="73"/>
      <c r="I73" s="21">
        <f>IF(H73=0,0,VLOOKUP(H73,'得点テーブル'!$B$14:$I$59,2,0))</f>
        <v>0</v>
      </c>
      <c r="J73" s="22"/>
      <c r="K73" s="21">
        <f>IF(J73=0,0,VLOOKUP(J73,'得点テーブル'!$B$14:$I$59,2,0))*0.25</f>
        <v>0</v>
      </c>
      <c r="L73" s="67"/>
      <c r="M73" s="21">
        <f>IF(L73=0,0,VLOOKUP(L73,'得点テーブル'!$B$14:$I$59,2,0))*1.25</f>
        <v>0</v>
      </c>
      <c r="N73" s="74"/>
      <c r="O73" s="21">
        <f>IF(N73=0,0,VLOOKUP(N73,'得点テーブル'!$B$14:$I$59,3,0))</f>
        <v>0</v>
      </c>
      <c r="P73" s="107"/>
      <c r="Q73" s="21">
        <f>IF(P73=0,0,VLOOKUP(P73,'得点テーブル'!$B$14:$I$59,3,0))*1.25</f>
        <v>0</v>
      </c>
      <c r="R73" s="67">
        <v>64</v>
      </c>
      <c r="S73" s="21">
        <f>IF(R73=0,0,VLOOKUP(R73,'得点テーブル'!$B$14:$I$59,4,0))</f>
        <v>8</v>
      </c>
      <c r="T73" s="67" t="s">
        <v>443</v>
      </c>
      <c r="U73" s="21">
        <f>IF(T73=0,0,VLOOKUP(T73,'得点テーブル'!$B$14:$I$59,5,0))</f>
        <v>1</v>
      </c>
      <c r="V73" s="67" t="s">
        <v>443</v>
      </c>
      <c r="W73" s="21">
        <f>IF(V73=0,0,VLOOKUP(V73,'得点テーブル'!$B$14:$I$59,5,0))</f>
        <v>1</v>
      </c>
      <c r="X73" s="67"/>
      <c r="Y73" s="21">
        <f>IF(X73=0,0,VLOOKUP(X73,'得点テーブル'!$B$14:$I$59,6,0))</f>
        <v>0</v>
      </c>
      <c r="Z73" s="67"/>
      <c r="AA73" s="21">
        <f>IF(Z73=0,0,VLOOKUP(Z73,'得点テーブル'!$B$14:$I$59,7,0))</f>
        <v>0</v>
      </c>
      <c r="AB73" s="22"/>
      <c r="AC73" s="21">
        <f>IF(AB73=0,0,VLOOKUP(AB73,'得点テーブル'!$B$14:$I$59,7,0))*1.25</f>
        <v>0</v>
      </c>
      <c r="AD73" s="107"/>
      <c r="AE73" s="21">
        <f>IF(AD73=0,0,VLOOKUP(AD73,'得点テーブル'!$B$14:$L$59,11,0))</f>
        <v>0</v>
      </c>
      <c r="AF73" s="67"/>
      <c r="AG73" s="21">
        <f>IF(AF73=0,0,VLOOKUP(AF73,'得点テーブル'!$B$14:$I$59,5,0))</f>
        <v>0</v>
      </c>
      <c r="AH73" s="67"/>
      <c r="AI73" s="21">
        <f>IF(AH73=0,0,VLOOKUP(AH73,'得点テーブル'!$B$14:$K$59,9,0))</f>
        <v>0</v>
      </c>
      <c r="AJ73" s="73"/>
      <c r="AK73" s="173">
        <f>IF(AJ73=0,0,VLOOKUP(AJ73,'得点テーブル'!$B$14:$K$59,10,0))</f>
        <v>0</v>
      </c>
      <c r="AL73" s="73"/>
      <c r="AM73" s="173">
        <f>IF(AL73=0,0,VLOOKUP(AL73,'得点テーブル'!$B$14:$K$59,10,0))</f>
        <v>0</v>
      </c>
      <c r="AN73" s="73"/>
      <c r="AO73" s="173">
        <f>IF(AN73=0,0,VLOOKUP(AN73,'得点テーブル'!$B$14:$K$59,10,0))</f>
        <v>0</v>
      </c>
      <c r="AP73" s="73"/>
      <c r="AQ73" s="173">
        <f>IF(AP73=0,0,VLOOKUP(AP73,'得点テーブル'!$B$14:$K$59,10,0))*1.25</f>
        <v>0</v>
      </c>
      <c r="AR73" s="73"/>
      <c r="AS73" s="173">
        <f>IF(AR73=0,0,VLOOKUP(AR73,'得点テーブル'!$B$14:$K$59,10,0))</f>
        <v>0</v>
      </c>
      <c r="AX73"/>
      <c r="AY73"/>
      <c r="AZ73"/>
      <c r="BA73"/>
      <c r="BB73"/>
      <c r="BC73"/>
    </row>
    <row r="74" spans="2:55" ht="13.5">
      <c r="B74" s="129">
        <v>71</v>
      </c>
      <c r="C74" s="23">
        <f t="shared" si="4"/>
        <v>69</v>
      </c>
      <c r="D74" s="150" t="s">
        <v>523</v>
      </c>
      <c r="E74" s="95" t="s">
        <v>529</v>
      </c>
      <c r="F74" s="133" t="s">
        <v>85</v>
      </c>
      <c r="G74" s="20">
        <f t="shared" si="5"/>
        <v>8.25</v>
      </c>
      <c r="H74" s="73"/>
      <c r="I74" s="21">
        <f>IF(H74=0,0,VLOOKUP(H74,'得点テーブル'!$B$14:$I$59,2,0))</f>
        <v>0</v>
      </c>
      <c r="J74" s="22"/>
      <c r="K74" s="21">
        <f>IF(J74=0,0,VLOOKUP(J74,'得点テーブル'!$B$14:$I$59,2,0))*0.25</f>
        <v>0</v>
      </c>
      <c r="L74" s="67"/>
      <c r="M74" s="21">
        <f>IF(L74=0,0,VLOOKUP(L74,'得点テーブル'!$B$14:$I$59,2,0))*1.25</f>
        <v>0</v>
      </c>
      <c r="N74" s="74"/>
      <c r="O74" s="21">
        <f>IF(N74=0,0,VLOOKUP(N74,'得点テーブル'!$B$14:$I$59,3,0))</f>
        <v>0</v>
      </c>
      <c r="P74" s="107"/>
      <c r="Q74" s="21">
        <f>IF(P74=0,0,VLOOKUP(P74,'得点テーブル'!$B$14:$I$59,3,0))*1.25</f>
        <v>0</v>
      </c>
      <c r="R74" s="67" t="s">
        <v>441</v>
      </c>
      <c r="S74" s="21">
        <f>IF(R74=0,0,VLOOKUP(R74,'得点テーブル'!$B$14:$I$59,4,0))</f>
        <v>2</v>
      </c>
      <c r="T74" s="67"/>
      <c r="U74" s="21">
        <f>IF(T74=0,0,VLOOKUP(T74,'得点テーブル'!$B$14:$I$59,5,0))</f>
        <v>0</v>
      </c>
      <c r="V74" s="67"/>
      <c r="W74" s="21">
        <f>IF(V74=0,0,VLOOKUP(V74,'得点テーブル'!$B$14:$I$59,5,0))</f>
        <v>0</v>
      </c>
      <c r="X74" s="67"/>
      <c r="Y74" s="21">
        <f>IF(X74=0,0,VLOOKUP(X74,'得点テーブル'!$B$14:$I$59,6,0))</f>
        <v>0</v>
      </c>
      <c r="Z74" s="67"/>
      <c r="AA74" s="21">
        <f>IF(Z74=0,0,VLOOKUP(Z74,'得点テーブル'!$B$14:$I$59,7,0))</f>
        <v>0</v>
      </c>
      <c r="AB74" s="67" t="s">
        <v>441</v>
      </c>
      <c r="AC74" s="21">
        <f>IF(AB74=0,0,VLOOKUP(AB74,'得点テーブル'!$B$14:$I$59,7,0))*1.25</f>
        <v>6.25</v>
      </c>
      <c r="AD74" s="107"/>
      <c r="AE74" s="21">
        <f>IF(AD74=0,0,VLOOKUP(AD74,'得点テーブル'!$B$14:$L$59,11,0))</f>
        <v>0</v>
      </c>
      <c r="AF74" s="67"/>
      <c r="AG74" s="21">
        <f>IF(AF74=0,0,VLOOKUP(AF74,'得点テーブル'!$B$14:$I$59,5,0))</f>
        <v>0</v>
      </c>
      <c r="AH74" s="67"/>
      <c r="AI74" s="21">
        <f>IF(AH74=0,0,VLOOKUP(AH74,'得点テーブル'!$B$14:$K$59,9,0))</f>
        <v>0</v>
      </c>
      <c r="AJ74" s="73"/>
      <c r="AK74" s="173">
        <f>IF(AJ74=0,0,VLOOKUP(AJ74,'得点テーブル'!$B$14:$K$59,10,0))</f>
        <v>0</v>
      </c>
      <c r="AL74" s="73"/>
      <c r="AM74" s="173">
        <f>IF(AL74=0,0,VLOOKUP(AL74,'得点テーブル'!$B$14:$K$59,10,0))</f>
        <v>0</v>
      </c>
      <c r="AN74" s="73"/>
      <c r="AO74" s="173">
        <f>IF(AN74=0,0,VLOOKUP(AN74,'得点テーブル'!$B$14:$K$59,10,0))</f>
        <v>0</v>
      </c>
      <c r="AP74" s="73"/>
      <c r="AQ74" s="173">
        <f>IF(AP74=0,0,VLOOKUP(AP74,'得点テーブル'!$B$14:$K$59,10,0))*1.25</f>
        <v>0</v>
      </c>
      <c r="AR74" s="73"/>
      <c r="AS74" s="173">
        <f>IF(AR74=0,0,VLOOKUP(AR74,'得点テーブル'!$B$14:$K$59,10,0))</f>
        <v>0</v>
      </c>
      <c r="AX74"/>
      <c r="AY74"/>
      <c r="AZ74"/>
      <c r="BA74"/>
      <c r="BB74"/>
      <c r="BC74"/>
    </row>
    <row r="75" spans="2:55" ht="13.5">
      <c r="B75" s="129">
        <v>72</v>
      </c>
      <c r="C75" s="23">
        <f t="shared" si="4"/>
        <v>69</v>
      </c>
      <c r="D75" s="148" t="s">
        <v>525</v>
      </c>
      <c r="E75" s="95" t="s">
        <v>529</v>
      </c>
      <c r="F75" s="133" t="s">
        <v>85</v>
      </c>
      <c r="G75" s="20">
        <f t="shared" si="5"/>
        <v>8.25</v>
      </c>
      <c r="H75" s="73"/>
      <c r="I75" s="21">
        <f>IF(H75=0,0,VLOOKUP(H75,'得点テーブル'!$B$14:$I$59,2,0))</f>
        <v>0</v>
      </c>
      <c r="J75" s="22"/>
      <c r="K75" s="21">
        <f>IF(J75=0,0,VLOOKUP(J75,'得点テーブル'!$B$14:$I$59,2,0))*0.25</f>
        <v>0</v>
      </c>
      <c r="L75" s="67"/>
      <c r="M75" s="21">
        <f>IF(L75=0,0,VLOOKUP(L75,'得点テーブル'!$B$14:$I$59,2,0))*1.25</f>
        <v>0</v>
      </c>
      <c r="N75" s="74"/>
      <c r="O75" s="21">
        <f>IF(N75=0,0,VLOOKUP(N75,'得点テーブル'!$B$14:$I$59,3,0))</f>
        <v>0</v>
      </c>
      <c r="P75" s="107"/>
      <c r="Q75" s="21">
        <f>IF(P75=0,0,VLOOKUP(P75,'得点テーブル'!$B$14:$I$59,3,0))*1.25</f>
        <v>0</v>
      </c>
      <c r="R75" s="67" t="s">
        <v>441</v>
      </c>
      <c r="S75" s="21">
        <f>IF(R75=0,0,VLOOKUP(R75,'得点テーブル'!$B$14:$I$59,4,0))</f>
        <v>2</v>
      </c>
      <c r="T75" s="67"/>
      <c r="U75" s="21">
        <f>IF(T75=0,0,VLOOKUP(T75,'得点テーブル'!$B$14:$I$59,5,0))</f>
        <v>0</v>
      </c>
      <c r="V75" s="67"/>
      <c r="W75" s="21">
        <f>IF(V75=0,0,VLOOKUP(V75,'得点テーブル'!$B$14:$I$59,5,0))</f>
        <v>0</v>
      </c>
      <c r="X75" s="67"/>
      <c r="Y75" s="21">
        <f>IF(X75=0,0,VLOOKUP(X75,'得点テーブル'!$B$14:$I$59,6,0))</f>
        <v>0</v>
      </c>
      <c r="Z75" s="67"/>
      <c r="AA75" s="21">
        <f>IF(Z75=0,0,VLOOKUP(Z75,'得点テーブル'!$B$14:$I$59,7,0))</f>
        <v>0</v>
      </c>
      <c r="AB75" s="67" t="s">
        <v>253</v>
      </c>
      <c r="AC75" s="21">
        <f>IF(AB75=0,0,VLOOKUP(AB75,'得点テーブル'!$B$14:$I$59,7,0))*1.25</f>
        <v>6.25</v>
      </c>
      <c r="AD75" s="107"/>
      <c r="AE75" s="21">
        <f>IF(AD75=0,0,VLOOKUP(AD75,'得点テーブル'!$B$14:$L$59,11,0))</f>
        <v>0</v>
      </c>
      <c r="AF75" s="67"/>
      <c r="AG75" s="21">
        <f>IF(AF75=0,0,VLOOKUP(AF75,'得点テーブル'!$B$14:$I$59,5,0))</f>
        <v>0</v>
      </c>
      <c r="AH75" s="67"/>
      <c r="AI75" s="21">
        <f>IF(AH75=0,0,VLOOKUP(AH75,'得点テーブル'!$B$14:$K$59,9,0))</f>
        <v>0</v>
      </c>
      <c r="AJ75" s="73"/>
      <c r="AK75" s="173">
        <f>IF(AJ75=0,0,VLOOKUP(AJ75,'得点テーブル'!$B$14:$K$59,10,0))</f>
        <v>0</v>
      </c>
      <c r="AL75" s="73"/>
      <c r="AM75" s="173">
        <f>IF(AL75=0,0,VLOOKUP(AL75,'得点テーブル'!$B$14:$K$59,10,0))</f>
        <v>0</v>
      </c>
      <c r="AN75" s="73"/>
      <c r="AO75" s="173">
        <f>IF(AN75=0,0,VLOOKUP(AN75,'得点テーブル'!$B$14:$K$59,10,0))</f>
        <v>0</v>
      </c>
      <c r="AP75" s="73"/>
      <c r="AQ75" s="173">
        <f>IF(AP75=0,0,VLOOKUP(AP75,'得点テーブル'!$B$14:$K$59,10,0))*1.25</f>
        <v>0</v>
      </c>
      <c r="AR75" s="73"/>
      <c r="AS75" s="173">
        <f>IF(AR75=0,0,VLOOKUP(AR75,'得点テーブル'!$B$14:$K$59,10,0))</f>
        <v>0</v>
      </c>
      <c r="AX75"/>
      <c r="AY75"/>
      <c r="AZ75"/>
      <c r="BA75"/>
      <c r="BB75"/>
      <c r="BC75"/>
    </row>
    <row r="76" spans="2:55" ht="13.5">
      <c r="B76" s="129">
        <v>73</v>
      </c>
      <c r="C76" s="23">
        <f t="shared" si="4"/>
        <v>69</v>
      </c>
      <c r="D76" s="189" t="s">
        <v>583</v>
      </c>
      <c r="E76" s="95" t="s">
        <v>526</v>
      </c>
      <c r="F76" s="132" t="s">
        <v>85</v>
      </c>
      <c r="G76" s="20">
        <f t="shared" si="5"/>
        <v>8.25</v>
      </c>
      <c r="H76" s="73"/>
      <c r="I76" s="21">
        <f>IF(H76=0,0,VLOOKUP(H76,'得点テーブル'!$B$14:$I$59,2,0))</f>
        <v>0</v>
      </c>
      <c r="J76" s="22"/>
      <c r="K76" s="21">
        <f>IF(J76=0,0,VLOOKUP(J76,'得点テーブル'!$B$14:$I$59,2,0))*0.25</f>
        <v>0</v>
      </c>
      <c r="L76" s="67"/>
      <c r="M76" s="21">
        <f>IF(L76=0,0,VLOOKUP(L76,'得点テーブル'!$B$14:$I$59,2,0))*1.25</f>
        <v>0</v>
      </c>
      <c r="N76" s="74"/>
      <c r="O76" s="21">
        <f>IF(N76=0,0,VLOOKUP(N76,'得点テーブル'!$B$14:$I$59,3,0))</f>
        <v>0</v>
      </c>
      <c r="P76" s="107" t="s">
        <v>253</v>
      </c>
      <c r="Q76" s="21">
        <f>IF(P76=0,0,VLOOKUP(P76,'得点テーブル'!$B$14:$I$59,3,0))*1.25</f>
        <v>6.25</v>
      </c>
      <c r="R76" s="67" t="s">
        <v>253</v>
      </c>
      <c r="S76" s="21">
        <f>IF(R76=0,0,VLOOKUP(R76,'得点テーブル'!$B$14:$I$59,4,0))</f>
        <v>2</v>
      </c>
      <c r="T76" s="67"/>
      <c r="U76" s="21">
        <f>IF(T76=0,0,VLOOKUP(T76,'得点テーブル'!$B$14:$I$59,5,0))</f>
        <v>0</v>
      </c>
      <c r="V76" s="67"/>
      <c r="W76" s="21">
        <f>IF(V76=0,0,VLOOKUP(V76,'得点テーブル'!$B$14:$I$59,5,0))</f>
        <v>0</v>
      </c>
      <c r="X76" s="67"/>
      <c r="Y76" s="21">
        <f>IF(X76=0,0,VLOOKUP(X76,'得点テーブル'!$B$14:$I$59,6,0))</f>
        <v>0</v>
      </c>
      <c r="Z76" s="67"/>
      <c r="AA76" s="21">
        <f>IF(Z76=0,0,VLOOKUP(Z76,'得点テーブル'!$B$14:$I$59,7,0))</f>
        <v>0</v>
      </c>
      <c r="AB76" s="67"/>
      <c r="AC76" s="21">
        <f>IF(AB76=0,0,VLOOKUP(AB76,'得点テーブル'!$B$14:$I$59,7,0))*1.25</f>
        <v>0</v>
      </c>
      <c r="AD76" s="107"/>
      <c r="AE76" s="21">
        <f>IF(AD76=0,0,VLOOKUP(AD76,'得点テーブル'!$B$14:$L$59,11,0))</f>
        <v>0</v>
      </c>
      <c r="AF76" s="67"/>
      <c r="AG76" s="21">
        <f>IF(AF76=0,0,VLOOKUP(AF76,'得点テーブル'!$B$14:$I$59,5,0))</f>
        <v>0</v>
      </c>
      <c r="AH76" s="67"/>
      <c r="AI76" s="21">
        <f>IF(AH76=0,0,VLOOKUP(AH76,'得点テーブル'!$B$14:$K$59,9,0))</f>
        <v>0</v>
      </c>
      <c r="AJ76" s="73"/>
      <c r="AK76" s="173">
        <f>IF(AJ76=0,0,VLOOKUP(AJ76,'得点テーブル'!$B$14:$K$59,10,0))</f>
        <v>0</v>
      </c>
      <c r="AL76" s="73"/>
      <c r="AM76" s="173">
        <f>IF(AL76=0,0,VLOOKUP(AL76,'得点テーブル'!$B$14:$K$59,10,0))</f>
        <v>0</v>
      </c>
      <c r="AN76" s="73"/>
      <c r="AO76" s="173">
        <f>IF(AN76=0,0,VLOOKUP(AN76,'得点テーブル'!$B$14:$K$59,10,0))</f>
        <v>0</v>
      </c>
      <c r="AP76" s="73"/>
      <c r="AQ76" s="173">
        <f>IF(AP76=0,0,VLOOKUP(AP76,'得点テーブル'!$B$14:$K$59,10,0))*1.25</f>
        <v>0</v>
      </c>
      <c r="AR76" s="73"/>
      <c r="AS76" s="173">
        <f>IF(AR76=0,0,VLOOKUP(AR76,'得点テーブル'!$B$14:$K$59,10,0))</f>
        <v>0</v>
      </c>
      <c r="AX76"/>
      <c r="AY76"/>
      <c r="AZ76"/>
      <c r="BA76"/>
      <c r="BB76"/>
      <c r="BC76"/>
    </row>
    <row r="77" spans="2:55" ht="13.5">
      <c r="B77" s="129">
        <v>74</v>
      </c>
      <c r="C77" s="23">
        <f t="shared" si="4"/>
        <v>72</v>
      </c>
      <c r="D77" s="148" t="s">
        <v>615</v>
      </c>
      <c r="E77" s="95" t="s">
        <v>614</v>
      </c>
      <c r="F77" s="239" t="s">
        <v>85</v>
      </c>
      <c r="G77" s="20">
        <f t="shared" si="5"/>
        <v>8</v>
      </c>
      <c r="H77" s="73"/>
      <c r="I77" s="21">
        <f>IF(H77=0,0,VLOOKUP(H77,'得点テーブル'!$B$14:$I$59,2,0))</f>
        <v>0</v>
      </c>
      <c r="J77" s="22"/>
      <c r="K77" s="21">
        <f>IF(J77=0,0,VLOOKUP(J77,'得点テーブル'!$B$14:$I$59,2,0))*0.25</f>
        <v>0</v>
      </c>
      <c r="L77" s="67"/>
      <c r="M77" s="21">
        <f>IF(L77=0,0,VLOOKUP(L77,'得点テーブル'!$B$14:$I$59,2,0))*1.25</f>
        <v>0</v>
      </c>
      <c r="N77" s="74"/>
      <c r="O77" s="21">
        <f>IF(N77=0,0,VLOOKUP(N77,'得点テーブル'!$B$14:$I$59,3,0))</f>
        <v>0</v>
      </c>
      <c r="P77" s="107"/>
      <c r="Q77" s="21">
        <f>IF(P77=0,0,VLOOKUP(P77,'得点テーブル'!$B$14:$I$59,3,0))*1.25</f>
        <v>0</v>
      </c>
      <c r="R77" s="67"/>
      <c r="S77" s="21">
        <f>IF(R77=0,0,VLOOKUP(R77,'得点テーブル'!$B$14:$I$59,4,0))</f>
        <v>0</v>
      </c>
      <c r="T77" s="67" t="s">
        <v>485</v>
      </c>
      <c r="U77" s="21">
        <f>IF(T77=0,0,VLOOKUP(T77,'得点テーブル'!$B$14:$I$59,5,0))</f>
        <v>8</v>
      </c>
      <c r="V77" s="67"/>
      <c r="W77" s="21">
        <f>IF(V77=0,0,VLOOKUP(V77,'得点テーブル'!$B$14:$I$59,5,0))</f>
        <v>0</v>
      </c>
      <c r="X77" s="67"/>
      <c r="Y77" s="21">
        <f>IF(X77=0,0,VLOOKUP(X77,'得点テーブル'!$B$14:$I$59,6,0))</f>
        <v>0</v>
      </c>
      <c r="Z77" s="67"/>
      <c r="AA77" s="21">
        <f>IF(Z77=0,0,VLOOKUP(Z77,'得点テーブル'!$B$14:$I$59,7,0))</f>
        <v>0</v>
      </c>
      <c r="AB77" s="67"/>
      <c r="AC77" s="21">
        <f>IF(AB77=0,0,VLOOKUP(AB77,'得点テーブル'!$B$14:$I$59,7,0))*1.25</f>
        <v>0</v>
      </c>
      <c r="AD77" s="107"/>
      <c r="AE77" s="21">
        <f>IF(AD77=0,0,VLOOKUP(AD77,'得点テーブル'!$B$14:$L$59,11,0))</f>
        <v>0</v>
      </c>
      <c r="AF77" s="67"/>
      <c r="AG77" s="21">
        <f>IF(AF77=0,0,VLOOKUP(AF77,'得点テーブル'!$B$14:$I$59,5,0))</f>
        <v>0</v>
      </c>
      <c r="AH77" s="67"/>
      <c r="AI77" s="21">
        <f>IF(AH77=0,0,VLOOKUP(AH77,'得点テーブル'!$B$14:$K$59,9,0))</f>
        <v>0</v>
      </c>
      <c r="AJ77" s="73"/>
      <c r="AK77" s="173">
        <f>IF(AJ77=0,0,VLOOKUP(AJ77,'得点テーブル'!$B$14:$K$59,10,0))</f>
        <v>0</v>
      </c>
      <c r="AL77" s="73"/>
      <c r="AM77" s="173">
        <f>IF(AL77=0,0,VLOOKUP(AL77,'得点テーブル'!$B$14:$K$59,10,0))</f>
        <v>0</v>
      </c>
      <c r="AN77" s="73"/>
      <c r="AO77" s="173">
        <f>IF(AN77=0,0,VLOOKUP(AN77,'得点テーブル'!$B$14:$K$59,10,0))</f>
        <v>0</v>
      </c>
      <c r="AP77" s="73"/>
      <c r="AQ77" s="173">
        <f>IF(AP77=0,0,VLOOKUP(AP77,'得点テーブル'!$B$14:$K$59,10,0))*1.25</f>
        <v>0</v>
      </c>
      <c r="AR77" s="73"/>
      <c r="AS77" s="173">
        <f>IF(AR77=0,0,VLOOKUP(AR77,'得点テーブル'!$B$14:$K$59,10,0))</f>
        <v>0</v>
      </c>
      <c r="AX77"/>
      <c r="AY77"/>
      <c r="AZ77"/>
      <c r="BA77"/>
      <c r="BB77"/>
      <c r="BC77"/>
    </row>
    <row r="78" spans="2:55" ht="13.5">
      <c r="B78" s="129">
        <v>75</v>
      </c>
      <c r="C78" s="23">
        <f t="shared" si="4"/>
        <v>72</v>
      </c>
      <c r="D78" s="93" t="s">
        <v>188</v>
      </c>
      <c r="E78" s="95" t="s">
        <v>358</v>
      </c>
      <c r="F78" s="133" t="s">
        <v>85</v>
      </c>
      <c r="G78" s="20">
        <f t="shared" si="5"/>
        <v>8</v>
      </c>
      <c r="H78" s="73"/>
      <c r="I78" s="21">
        <f>IF(H78=0,0,VLOOKUP(H78,'得点テーブル'!$B$14:$I$59,2,0))</f>
        <v>0</v>
      </c>
      <c r="J78" s="22"/>
      <c r="K78" s="21">
        <f>IF(J78=0,0,VLOOKUP(J78,'得点テーブル'!$B$14:$I$59,2,0))*0.25</f>
        <v>0</v>
      </c>
      <c r="L78" s="67"/>
      <c r="M78" s="21">
        <f>IF(L78=0,0,VLOOKUP(L78,'得点テーブル'!$B$14:$I$59,2,0))*1.25</f>
        <v>0</v>
      </c>
      <c r="N78" s="74"/>
      <c r="O78" s="21">
        <f>IF(N78=0,0,VLOOKUP(N78,'得点テーブル'!$B$14:$I$59,3,0))</f>
        <v>0</v>
      </c>
      <c r="P78" s="107"/>
      <c r="Q78" s="21">
        <f>IF(P78=0,0,VLOOKUP(P78,'得点テーブル'!$B$14:$I$59,3,0))*1.25</f>
        <v>0</v>
      </c>
      <c r="R78" s="67">
        <v>64</v>
      </c>
      <c r="S78" s="21">
        <f>IF(R78=0,0,VLOOKUP(R78,'得点テーブル'!$B$14:$I$59,4,0))</f>
        <v>8</v>
      </c>
      <c r="T78" s="67"/>
      <c r="U78" s="21">
        <f>IF(T78=0,0,VLOOKUP(T78,'得点テーブル'!$B$14:$I$59,5,0))</f>
        <v>0</v>
      </c>
      <c r="V78" s="67"/>
      <c r="W78" s="21">
        <f>IF(V78=0,0,VLOOKUP(V78,'得点テーブル'!$B$14:$I$59,5,0))</f>
        <v>0</v>
      </c>
      <c r="X78" s="67"/>
      <c r="Y78" s="21">
        <f>IF(X78=0,0,VLOOKUP(X78,'得点テーブル'!$B$14:$I$59,6,0))</f>
        <v>0</v>
      </c>
      <c r="Z78" s="67"/>
      <c r="AA78" s="21">
        <f>IF(Z78=0,0,VLOOKUP(Z78,'得点テーブル'!$B$14:$I$59,7,0))</f>
        <v>0</v>
      </c>
      <c r="AB78" s="67"/>
      <c r="AC78" s="21">
        <f>IF(AB78=0,0,VLOOKUP(AB78,'得点テーブル'!$B$14:$I$59,7,0))*1.25</f>
        <v>0</v>
      </c>
      <c r="AD78" s="107"/>
      <c r="AE78" s="21">
        <f>IF(AD78=0,0,VLOOKUP(AD78,'得点テーブル'!$B$14:$L$59,11,0))</f>
        <v>0</v>
      </c>
      <c r="AF78" s="67"/>
      <c r="AG78" s="21">
        <f>IF(AF78=0,0,VLOOKUP(AF78,'得点テーブル'!$B$14:$I$59,5,0))</f>
        <v>0</v>
      </c>
      <c r="AH78" s="67"/>
      <c r="AI78" s="21">
        <f>IF(AH78=0,0,VLOOKUP(AH78,'得点テーブル'!$B$14:$K$59,9,0))</f>
        <v>0</v>
      </c>
      <c r="AJ78" s="73"/>
      <c r="AK78" s="173">
        <f>IF(AJ78=0,0,VLOOKUP(AJ78,'得点テーブル'!$B$14:$K$59,10,0))</f>
        <v>0</v>
      </c>
      <c r="AL78" s="73"/>
      <c r="AM78" s="173">
        <f>IF(AL78=0,0,VLOOKUP(AL78,'得点テーブル'!$B$14:$K$59,10,0))</f>
        <v>0</v>
      </c>
      <c r="AN78" s="73"/>
      <c r="AO78" s="173">
        <f>IF(AN78=0,0,VLOOKUP(AN78,'得点テーブル'!$B$14:$K$59,10,0))</f>
        <v>0</v>
      </c>
      <c r="AP78" s="73"/>
      <c r="AQ78" s="173">
        <f>IF(AP78=0,0,VLOOKUP(AP78,'得点テーブル'!$B$14:$K$59,10,0))*1.25</f>
        <v>0</v>
      </c>
      <c r="AR78" s="73"/>
      <c r="AS78" s="173">
        <f>IF(AR78=0,0,VLOOKUP(AR78,'得点テーブル'!$B$14:$K$59,10,0))</f>
        <v>0</v>
      </c>
      <c r="AX78"/>
      <c r="AY78"/>
      <c r="AZ78"/>
      <c r="BA78"/>
      <c r="BB78"/>
      <c r="BC78"/>
    </row>
    <row r="79" spans="2:55" ht="13.5">
      <c r="B79" s="129">
        <v>76</v>
      </c>
      <c r="C79" s="23">
        <f t="shared" si="4"/>
        <v>72</v>
      </c>
      <c r="D79" s="93" t="s">
        <v>618</v>
      </c>
      <c r="E79" s="95" t="s">
        <v>619</v>
      </c>
      <c r="F79" s="249" t="s">
        <v>118</v>
      </c>
      <c r="G79" s="20">
        <f t="shared" si="5"/>
        <v>8</v>
      </c>
      <c r="H79" s="73"/>
      <c r="I79" s="21">
        <f>IF(H79=0,0,VLOOKUP(H79,'得点テーブル'!$B$14:$I$59,2,0))</f>
        <v>0</v>
      </c>
      <c r="J79" s="22"/>
      <c r="K79" s="21">
        <f>IF(J79=0,0,VLOOKUP(J79,'得点テーブル'!$B$14:$I$59,2,0))*0.25</f>
        <v>0</v>
      </c>
      <c r="L79" s="67"/>
      <c r="M79" s="21">
        <f>IF(L79=0,0,VLOOKUP(L79,'得点テーブル'!$B$14:$I$59,2,0))*1.25</f>
        <v>0</v>
      </c>
      <c r="N79" s="74"/>
      <c r="O79" s="21">
        <f>IF(N79=0,0,VLOOKUP(N79,'得点テーブル'!$B$14:$I$59,3,0))</f>
        <v>0</v>
      </c>
      <c r="P79" s="107"/>
      <c r="Q79" s="21">
        <f>IF(P79=0,0,VLOOKUP(P79,'得点テーブル'!$B$14:$I$59,3,0))*1.25</f>
        <v>0</v>
      </c>
      <c r="R79" s="67"/>
      <c r="S79" s="21">
        <f>IF(R79=0,0,VLOOKUP(R79,'得点テーブル'!$B$14:$I$59,4,0))</f>
        <v>0</v>
      </c>
      <c r="T79" s="67" t="s">
        <v>399</v>
      </c>
      <c r="U79" s="21">
        <f>IF(T79=0,0,VLOOKUP(T79,'得点テーブル'!$B$14:$I$59,5,0))</f>
        <v>8</v>
      </c>
      <c r="V79" s="67"/>
      <c r="W79" s="21">
        <f>IF(V79=0,0,VLOOKUP(V79,'得点テーブル'!$B$14:$I$59,5,0))</f>
        <v>0</v>
      </c>
      <c r="X79" s="67"/>
      <c r="Y79" s="21">
        <f>IF(X79=0,0,VLOOKUP(X79,'得点テーブル'!$B$14:$I$59,6,0))</f>
        <v>0</v>
      </c>
      <c r="Z79" s="67"/>
      <c r="AA79" s="21">
        <f>IF(Z79=0,0,VLOOKUP(Z79,'得点テーブル'!$B$14:$I$59,7,0))</f>
        <v>0</v>
      </c>
      <c r="AB79" s="67"/>
      <c r="AC79" s="21">
        <f>IF(AB79=0,0,VLOOKUP(AB79,'得点テーブル'!$B$14:$I$59,7,0))*1.25</f>
        <v>0</v>
      </c>
      <c r="AD79" s="107"/>
      <c r="AE79" s="21">
        <f>IF(AD79=0,0,VLOOKUP(AD79,'得点テーブル'!$B$14:$L$59,11,0))</f>
        <v>0</v>
      </c>
      <c r="AF79" s="67"/>
      <c r="AG79" s="21">
        <f>IF(AF79=0,0,VLOOKUP(AF79,'得点テーブル'!$B$14:$I$59,5,0))</f>
        <v>0</v>
      </c>
      <c r="AH79" s="67"/>
      <c r="AI79" s="21">
        <f>IF(AH79=0,0,VLOOKUP(AH79,'得点テーブル'!$B$14:$K$59,9,0))</f>
        <v>0</v>
      </c>
      <c r="AJ79" s="73"/>
      <c r="AK79" s="173">
        <f>IF(AJ79=0,0,VLOOKUP(AJ79,'得点テーブル'!$B$14:$K$59,10,0))</f>
        <v>0</v>
      </c>
      <c r="AL79" s="73"/>
      <c r="AM79" s="173">
        <f>IF(AL79=0,0,VLOOKUP(AL79,'得点テーブル'!$B$14:$K$59,10,0))</f>
        <v>0</v>
      </c>
      <c r="AN79" s="73"/>
      <c r="AO79" s="173">
        <f>IF(AN79=0,0,VLOOKUP(AN79,'得点テーブル'!$B$14:$K$59,10,0))</f>
        <v>0</v>
      </c>
      <c r="AP79" s="73"/>
      <c r="AQ79" s="173">
        <f>IF(AP79=0,0,VLOOKUP(AP79,'得点テーブル'!$B$14:$K$59,10,0))*1.25</f>
        <v>0</v>
      </c>
      <c r="AR79" s="73"/>
      <c r="AS79" s="173">
        <f>IF(AR79=0,0,VLOOKUP(AR79,'得点テーブル'!$B$14:$K$59,10,0))</f>
        <v>0</v>
      </c>
      <c r="AX79"/>
      <c r="AY79"/>
      <c r="AZ79"/>
      <c r="BA79"/>
      <c r="BB79"/>
      <c r="BC79"/>
    </row>
    <row r="80" spans="2:55" ht="13.5">
      <c r="B80" s="129">
        <v>78</v>
      </c>
      <c r="C80" s="23">
        <f t="shared" si="4"/>
        <v>72</v>
      </c>
      <c r="D80" s="148" t="s">
        <v>465</v>
      </c>
      <c r="E80" s="95" t="s">
        <v>161</v>
      </c>
      <c r="F80" s="133" t="s">
        <v>85</v>
      </c>
      <c r="G80" s="20">
        <f t="shared" si="5"/>
        <v>8</v>
      </c>
      <c r="H80" s="73"/>
      <c r="I80" s="21">
        <f>IF(H80=0,0,VLOOKUP(H80,'得点テーブル'!$B$14:$I$59,2,0))</f>
        <v>0</v>
      </c>
      <c r="J80" s="22"/>
      <c r="K80" s="21">
        <f>IF(J80=0,0,VLOOKUP(J80,'得点テーブル'!$B$14:$I$59,2,0))*0.25</f>
        <v>0</v>
      </c>
      <c r="L80" s="67"/>
      <c r="M80" s="21">
        <f>IF(L80=0,0,VLOOKUP(L80,'得点テーブル'!$B$14:$I$59,2,0))*1.25</f>
        <v>0</v>
      </c>
      <c r="N80" s="74"/>
      <c r="O80" s="21">
        <f>IF(N80=0,0,VLOOKUP(N80,'得点テーブル'!$B$14:$I$59,3,0))</f>
        <v>0</v>
      </c>
      <c r="P80" s="107"/>
      <c r="Q80" s="21">
        <f>IF(P80=0,0,VLOOKUP(P80,'得点テーブル'!$B$14:$I$59,3,0))*1.25</f>
        <v>0</v>
      </c>
      <c r="R80" s="67">
        <v>64</v>
      </c>
      <c r="S80" s="21">
        <f>IF(R80=0,0,VLOOKUP(R80,'得点テーブル'!$B$14:$I$59,4,0))</f>
        <v>8</v>
      </c>
      <c r="T80" s="67"/>
      <c r="U80" s="21">
        <f>IF(T80=0,0,VLOOKUP(T80,'得点テーブル'!$B$14:$I$59,5,0))</f>
        <v>0</v>
      </c>
      <c r="V80" s="67"/>
      <c r="W80" s="21">
        <f>IF(V80=0,0,VLOOKUP(V80,'得点テーブル'!$B$14:$I$59,5,0))</f>
        <v>0</v>
      </c>
      <c r="X80" s="67"/>
      <c r="Y80" s="21">
        <f>IF(X80=0,0,VLOOKUP(X80,'得点テーブル'!$B$14:$I$59,6,0))</f>
        <v>0</v>
      </c>
      <c r="Z80" s="67"/>
      <c r="AA80" s="21">
        <f>IF(Z80=0,0,VLOOKUP(Z80,'得点テーブル'!$B$14:$I$59,7,0))</f>
        <v>0</v>
      </c>
      <c r="AB80" s="67"/>
      <c r="AC80" s="21">
        <f>IF(AB80=0,0,VLOOKUP(AB80,'得点テーブル'!$B$14:$I$59,7,0))*1.25</f>
        <v>0</v>
      </c>
      <c r="AD80" s="107"/>
      <c r="AE80" s="21">
        <f>IF(AD80=0,0,VLOOKUP(AD80,'得点テーブル'!$B$14:$L$59,11,0))</f>
        <v>0</v>
      </c>
      <c r="AF80" s="67"/>
      <c r="AG80" s="21">
        <f>IF(AF80=0,0,VLOOKUP(AF80,'得点テーブル'!$B$14:$I$59,5,0))</f>
        <v>0</v>
      </c>
      <c r="AH80" s="67"/>
      <c r="AI80" s="21">
        <f>IF(AH80=0,0,VLOOKUP(AH80,'得点テーブル'!$B$14:$K$59,9,0))</f>
        <v>0</v>
      </c>
      <c r="AJ80" s="73"/>
      <c r="AK80" s="173">
        <f>IF(AJ80=0,0,VLOOKUP(AJ80,'得点テーブル'!$B$14:$K$59,10,0))</f>
        <v>0</v>
      </c>
      <c r="AL80" s="73"/>
      <c r="AM80" s="173">
        <f>IF(AL80=0,0,VLOOKUP(AL80,'得点テーブル'!$B$14:$K$59,10,0))</f>
        <v>0</v>
      </c>
      <c r="AN80" s="73"/>
      <c r="AO80" s="173">
        <f>IF(AN80=0,0,VLOOKUP(AN80,'得点テーブル'!$B$14:$K$59,10,0))</f>
        <v>0</v>
      </c>
      <c r="AP80" s="73"/>
      <c r="AQ80" s="173">
        <f>IF(AP80=0,0,VLOOKUP(AP80,'得点テーブル'!$B$14:$K$59,10,0))*1.25</f>
        <v>0</v>
      </c>
      <c r="AR80" s="73"/>
      <c r="AS80" s="173">
        <f>IF(AR80=0,0,VLOOKUP(AR80,'得点テーブル'!$B$14:$K$59,10,0))</f>
        <v>0</v>
      </c>
      <c r="AX80"/>
      <c r="AY80"/>
      <c r="AZ80"/>
      <c r="BA80"/>
      <c r="BB80"/>
      <c r="BC80"/>
    </row>
    <row r="81" spans="2:55" ht="13.5">
      <c r="B81" s="129">
        <v>79</v>
      </c>
      <c r="C81" s="23">
        <f t="shared" si="4"/>
        <v>72</v>
      </c>
      <c r="D81" s="79" t="s">
        <v>204</v>
      </c>
      <c r="E81" s="184" t="s">
        <v>479</v>
      </c>
      <c r="F81" s="132" t="s">
        <v>119</v>
      </c>
      <c r="G81" s="20">
        <f t="shared" si="5"/>
        <v>8</v>
      </c>
      <c r="H81" s="73"/>
      <c r="I81" s="21">
        <f>IF(H81=0,0,VLOOKUP(H81,'得点テーブル'!$B$14:$I$59,2,0))</f>
        <v>0</v>
      </c>
      <c r="J81" s="22"/>
      <c r="K81" s="21">
        <f>IF(J81=0,0,VLOOKUP(J81,'得点テーブル'!$B$14:$I$59,2,0))*0.25</f>
        <v>0</v>
      </c>
      <c r="L81" s="67"/>
      <c r="M81" s="21">
        <f>IF(L81=0,0,VLOOKUP(L81,'得点テーブル'!$B$14:$I$59,2,0))*1.25</f>
        <v>0</v>
      </c>
      <c r="N81" s="74"/>
      <c r="O81" s="21">
        <f>IF(N81=0,0,VLOOKUP(N81,'得点テーブル'!$B$14:$I$59,3,0))</f>
        <v>0</v>
      </c>
      <c r="P81" s="107"/>
      <c r="Q81" s="21">
        <f>IF(P81=0,0,VLOOKUP(P81,'得点テーブル'!$B$14:$I$59,3,0))*1.25</f>
        <v>0</v>
      </c>
      <c r="R81" s="67">
        <v>64</v>
      </c>
      <c r="S81" s="21">
        <f>IF(R81=0,0,VLOOKUP(R81,'得点テーブル'!$B$14:$I$59,4,0))</f>
        <v>8</v>
      </c>
      <c r="T81" s="67"/>
      <c r="U81" s="21">
        <f>IF(T81=0,0,VLOOKUP(T81,'得点テーブル'!$B$14:$I$59,5,0))</f>
        <v>0</v>
      </c>
      <c r="V81" s="67"/>
      <c r="W81" s="21">
        <f>IF(V81=0,0,VLOOKUP(V81,'得点テーブル'!$B$14:$I$59,5,0))</f>
        <v>0</v>
      </c>
      <c r="X81" s="67"/>
      <c r="Y81" s="21">
        <f>IF(X81=0,0,VLOOKUP(X81,'得点テーブル'!$B$14:$I$59,6,0))</f>
        <v>0</v>
      </c>
      <c r="Z81" s="67"/>
      <c r="AA81" s="21">
        <f>IF(Z81=0,0,VLOOKUP(Z81,'得点テーブル'!$B$14:$I$59,7,0))</f>
        <v>0</v>
      </c>
      <c r="AB81" s="67"/>
      <c r="AC81" s="21">
        <f>IF(AB81=0,0,VLOOKUP(AB81,'得点テーブル'!$B$14:$I$59,7,0))*1.25</f>
        <v>0</v>
      </c>
      <c r="AD81" s="107"/>
      <c r="AE81" s="21">
        <f>IF(AD81=0,0,VLOOKUP(AD81,'得点テーブル'!$B$14:$L$59,11,0))</f>
        <v>0</v>
      </c>
      <c r="AF81" s="67"/>
      <c r="AG81" s="21">
        <f>IF(AF81=0,0,VLOOKUP(AF81,'得点テーブル'!$B$14:$I$59,5,0))</f>
        <v>0</v>
      </c>
      <c r="AH81" s="67"/>
      <c r="AI81" s="21">
        <f>IF(AH81=0,0,VLOOKUP(AH81,'得点テーブル'!$B$14:$K$59,9,0))</f>
        <v>0</v>
      </c>
      <c r="AJ81" s="73"/>
      <c r="AK81" s="173">
        <f>IF(AJ81=0,0,VLOOKUP(AJ81,'得点テーブル'!$B$14:$K$59,10,0))</f>
        <v>0</v>
      </c>
      <c r="AL81" s="73"/>
      <c r="AM81" s="173">
        <f>IF(AL81=0,0,VLOOKUP(AL81,'得点テーブル'!$B$14:$K$59,10,0))</f>
        <v>0</v>
      </c>
      <c r="AN81" s="73"/>
      <c r="AO81" s="173">
        <f>IF(AN81=0,0,VLOOKUP(AN81,'得点テーブル'!$B$14:$K$59,10,0))</f>
        <v>0</v>
      </c>
      <c r="AP81" s="73"/>
      <c r="AQ81" s="173">
        <f>IF(AP81=0,0,VLOOKUP(AP81,'得点テーブル'!$B$14:$K$59,10,0))*1.25</f>
        <v>0</v>
      </c>
      <c r="AR81" s="73"/>
      <c r="AS81" s="173">
        <f>IF(AR81=0,0,VLOOKUP(AR81,'得点テーブル'!$B$14:$K$59,10,0))</f>
        <v>0</v>
      </c>
      <c r="AX81"/>
      <c r="AY81"/>
      <c r="AZ81"/>
      <c r="BA81"/>
      <c r="BB81"/>
      <c r="BC81"/>
    </row>
    <row r="82" spans="2:55" ht="13.5">
      <c r="B82" s="129">
        <v>80</v>
      </c>
      <c r="C82" s="23">
        <f t="shared" si="4"/>
        <v>72</v>
      </c>
      <c r="D82" s="237" t="s">
        <v>543</v>
      </c>
      <c r="E82" s="95" t="s">
        <v>526</v>
      </c>
      <c r="F82" s="132" t="s">
        <v>85</v>
      </c>
      <c r="G82" s="20">
        <f t="shared" si="5"/>
        <v>8</v>
      </c>
      <c r="H82" s="73"/>
      <c r="I82" s="21">
        <f>IF(H82=0,0,VLOOKUP(H82,'得点テーブル'!$B$14:$I$59,2,0))</f>
        <v>0</v>
      </c>
      <c r="J82" s="22"/>
      <c r="K82" s="21">
        <f>IF(J82=0,0,VLOOKUP(J82,'得点テーブル'!$B$14:$I$59,2,0))*0.25</f>
        <v>0</v>
      </c>
      <c r="L82" s="67"/>
      <c r="M82" s="21">
        <f>IF(L82=0,0,VLOOKUP(L82,'得点テーブル'!$B$14:$I$59,2,0))*1.25</f>
        <v>0</v>
      </c>
      <c r="N82" s="74"/>
      <c r="O82" s="21">
        <f>IF(N82=0,0,VLOOKUP(N82,'得点テーブル'!$B$14:$I$59,3,0))</f>
        <v>0</v>
      </c>
      <c r="P82" s="107"/>
      <c r="Q82" s="21">
        <f>IF(P82=0,0,VLOOKUP(P82,'得点テーブル'!$B$14:$I$59,3,0))*1.25</f>
        <v>0</v>
      </c>
      <c r="R82" s="67">
        <v>64</v>
      </c>
      <c r="S82" s="21">
        <f>IF(R82=0,0,VLOOKUP(R82,'得点テーブル'!$B$14:$I$59,4,0))</f>
        <v>8</v>
      </c>
      <c r="T82" s="67"/>
      <c r="U82" s="21">
        <f>IF(T82=0,0,VLOOKUP(T82,'得点テーブル'!$B$14:$I$59,5,0))</f>
        <v>0</v>
      </c>
      <c r="V82" s="67"/>
      <c r="W82" s="21">
        <f>IF(V82=0,0,VLOOKUP(V82,'得点テーブル'!$B$14:$I$59,5,0))</f>
        <v>0</v>
      </c>
      <c r="X82" s="67"/>
      <c r="Y82" s="21">
        <f>IF(X82=0,0,VLOOKUP(X82,'得点テーブル'!$B$14:$I$59,6,0))</f>
        <v>0</v>
      </c>
      <c r="Z82" s="67"/>
      <c r="AA82" s="21">
        <f>IF(Z82=0,0,VLOOKUP(Z82,'得点テーブル'!$B$14:$I$59,7,0))</f>
        <v>0</v>
      </c>
      <c r="AB82" s="22"/>
      <c r="AC82" s="21">
        <f>IF(AB82=0,0,VLOOKUP(AB82,'得点テーブル'!$B$14:$I$59,7,0))*1.25</f>
        <v>0</v>
      </c>
      <c r="AD82" s="107"/>
      <c r="AE82" s="21">
        <f>IF(AD82=0,0,VLOOKUP(AD82,'得点テーブル'!$B$14:$L$59,11,0))</f>
        <v>0</v>
      </c>
      <c r="AF82" s="67"/>
      <c r="AG82" s="21">
        <f>IF(AF82=0,0,VLOOKUP(AF82,'得点テーブル'!$B$14:$I$59,5,0))</f>
        <v>0</v>
      </c>
      <c r="AH82" s="67"/>
      <c r="AI82" s="21">
        <f>IF(AH82=0,0,VLOOKUP(AH82,'得点テーブル'!$B$14:$K$59,9,0))</f>
        <v>0</v>
      </c>
      <c r="AJ82" s="73"/>
      <c r="AK82" s="173">
        <f>IF(AJ82=0,0,VLOOKUP(AJ82,'得点テーブル'!$B$14:$K$59,10,0))</f>
        <v>0</v>
      </c>
      <c r="AL82" s="73"/>
      <c r="AM82" s="173">
        <f>IF(AL82=0,0,VLOOKUP(AL82,'得点テーブル'!$B$14:$K$59,10,0))</f>
        <v>0</v>
      </c>
      <c r="AN82" s="73"/>
      <c r="AO82" s="173">
        <f>IF(AN82=0,0,VLOOKUP(AN82,'得点テーブル'!$B$14:$K$59,10,0))</f>
        <v>0</v>
      </c>
      <c r="AP82" s="73"/>
      <c r="AQ82" s="173">
        <f>IF(AP82=0,0,VLOOKUP(AP82,'得点テーブル'!$B$14:$K$59,10,0))*1.25</f>
        <v>0</v>
      </c>
      <c r="AR82" s="73"/>
      <c r="AS82" s="173">
        <f>IF(AR82=0,0,VLOOKUP(AR82,'得点テーブル'!$B$14:$K$59,10,0))</f>
        <v>0</v>
      </c>
      <c r="AX82"/>
      <c r="AY82"/>
      <c r="AZ82"/>
      <c r="BA82"/>
      <c r="BB82"/>
      <c r="BC82"/>
    </row>
    <row r="83" spans="2:55" ht="13.5">
      <c r="B83" s="129">
        <v>81</v>
      </c>
      <c r="C83" s="23">
        <f t="shared" si="4"/>
        <v>72</v>
      </c>
      <c r="D83" s="233" t="s">
        <v>96</v>
      </c>
      <c r="E83" s="95" t="s">
        <v>516</v>
      </c>
      <c r="F83" s="132" t="s">
        <v>118</v>
      </c>
      <c r="G83" s="20">
        <f t="shared" si="5"/>
        <v>8</v>
      </c>
      <c r="H83" s="73"/>
      <c r="I83" s="21">
        <f>IF(H83=0,0,VLOOKUP(H83,'得点テーブル'!$B$14:$I$59,2,0))</f>
        <v>0</v>
      </c>
      <c r="J83" s="22"/>
      <c r="K83" s="21">
        <f>IF(J83=0,0,VLOOKUP(J83,'得点テーブル'!$B$14:$I$59,2,0))*0.25</f>
        <v>0</v>
      </c>
      <c r="L83" s="67"/>
      <c r="M83" s="21">
        <f>IF(L83=0,0,VLOOKUP(L83,'得点テーブル'!$B$14:$I$59,2,0))*1.25</f>
        <v>0</v>
      </c>
      <c r="N83" s="74"/>
      <c r="O83" s="21">
        <f>IF(N83=0,0,VLOOKUP(N83,'得点テーブル'!$B$14:$I$59,3,0))</f>
        <v>0</v>
      </c>
      <c r="P83" s="107"/>
      <c r="Q83" s="21">
        <f>IF(P83=0,0,VLOOKUP(P83,'得点テーブル'!$B$14:$I$59,3,0))*1.25</f>
        <v>0</v>
      </c>
      <c r="R83" s="67">
        <v>64</v>
      </c>
      <c r="S83" s="21">
        <f>IF(R83=0,0,VLOOKUP(R83,'得点テーブル'!$B$14:$I$59,4,0))</f>
        <v>8</v>
      </c>
      <c r="T83" s="67"/>
      <c r="U83" s="21">
        <f>IF(T83=0,0,VLOOKUP(T83,'得点テーブル'!$B$14:$I$59,5,0))</f>
        <v>0</v>
      </c>
      <c r="V83" s="67"/>
      <c r="W83" s="21">
        <f>IF(V83=0,0,VLOOKUP(V83,'得点テーブル'!$B$14:$I$59,5,0))</f>
        <v>0</v>
      </c>
      <c r="X83" s="67"/>
      <c r="Y83" s="21">
        <f>IF(X83=0,0,VLOOKUP(X83,'得点テーブル'!$B$14:$I$59,6,0))</f>
        <v>0</v>
      </c>
      <c r="Z83" s="67"/>
      <c r="AA83" s="21">
        <f>IF(Z83=0,0,VLOOKUP(Z83,'得点テーブル'!$B$14:$I$59,7,0))</f>
        <v>0</v>
      </c>
      <c r="AB83" s="67"/>
      <c r="AC83" s="21">
        <f>IF(AB83=0,0,VLOOKUP(AB83,'得点テーブル'!$B$14:$I$59,7,0))*1.25</f>
        <v>0</v>
      </c>
      <c r="AD83" s="107"/>
      <c r="AE83" s="21">
        <f>IF(AD83=0,0,VLOOKUP(AD83,'得点テーブル'!$B$14:$L$59,11,0))</f>
        <v>0</v>
      </c>
      <c r="AF83" s="67"/>
      <c r="AG83" s="21">
        <f>IF(AF83=0,0,VLOOKUP(AF83,'得点テーブル'!$B$14:$I$59,5,0))</f>
        <v>0</v>
      </c>
      <c r="AH83" s="67"/>
      <c r="AI83" s="21">
        <f>IF(AH83=0,0,VLOOKUP(AH83,'得点テーブル'!$B$14:$K$59,9,0))</f>
        <v>0</v>
      </c>
      <c r="AJ83" s="73"/>
      <c r="AK83" s="173">
        <f>IF(AJ83=0,0,VLOOKUP(AJ83,'得点テーブル'!$B$14:$K$59,10,0))</f>
        <v>0</v>
      </c>
      <c r="AL83" s="73"/>
      <c r="AM83" s="173">
        <f>IF(AL83=0,0,VLOOKUP(AL83,'得点テーブル'!$B$14:$K$59,10,0))</f>
        <v>0</v>
      </c>
      <c r="AN83" s="73"/>
      <c r="AO83" s="173">
        <f>IF(AN83=0,0,VLOOKUP(AN83,'得点テーブル'!$B$14:$K$59,10,0))</f>
        <v>0</v>
      </c>
      <c r="AP83" s="73"/>
      <c r="AQ83" s="173">
        <f>IF(AP83=0,0,VLOOKUP(AP83,'得点テーブル'!$B$14:$K$59,10,0))*1.25</f>
        <v>0</v>
      </c>
      <c r="AR83" s="73"/>
      <c r="AS83" s="173">
        <f>IF(AR83=0,0,VLOOKUP(AR83,'得点テーブル'!$B$14:$K$59,10,0))</f>
        <v>0</v>
      </c>
      <c r="AX83"/>
      <c r="AY83"/>
      <c r="AZ83"/>
      <c r="BA83"/>
      <c r="BB83"/>
      <c r="BC83"/>
    </row>
    <row r="84" spans="2:55" ht="13.5">
      <c r="B84" s="129">
        <v>82</v>
      </c>
      <c r="C84" s="23">
        <f t="shared" si="4"/>
        <v>79</v>
      </c>
      <c r="D84" s="237" t="s">
        <v>544</v>
      </c>
      <c r="E84" s="95" t="s">
        <v>358</v>
      </c>
      <c r="F84" s="133" t="s">
        <v>85</v>
      </c>
      <c r="G84" s="20">
        <f t="shared" si="5"/>
        <v>7.75</v>
      </c>
      <c r="H84" s="73"/>
      <c r="I84" s="21">
        <f>IF(H84=0,0,VLOOKUP(H84,'得点テーブル'!$B$14:$I$59,2,0))</f>
        <v>0</v>
      </c>
      <c r="J84" s="22"/>
      <c r="K84" s="21">
        <f>IF(J84=0,0,VLOOKUP(J84,'得点テーブル'!$B$14:$I$59,2,0))*0.25</f>
        <v>0</v>
      </c>
      <c r="L84" s="67" t="s">
        <v>253</v>
      </c>
      <c r="M84" s="21">
        <f>IF(L84=0,0,VLOOKUP(L84,'得点テーブル'!$B$14:$I$59,2,0))*1.25</f>
        <v>3.75</v>
      </c>
      <c r="N84" s="74"/>
      <c r="O84" s="21">
        <f>IF(N84=0,0,VLOOKUP(N84,'得点テーブル'!$B$14:$I$59,3,0))</f>
        <v>0</v>
      </c>
      <c r="P84" s="107"/>
      <c r="Q84" s="21">
        <f>IF(P84=0,0,VLOOKUP(P84,'得点テーブル'!$B$14:$I$59,3,0))*1.25</f>
        <v>0</v>
      </c>
      <c r="R84" s="67" t="s">
        <v>441</v>
      </c>
      <c r="S84" s="21">
        <f>IF(R84=0,0,VLOOKUP(R84,'得点テーブル'!$B$14:$I$59,4,0))</f>
        <v>2</v>
      </c>
      <c r="T84" s="67" t="s">
        <v>340</v>
      </c>
      <c r="U84" s="21">
        <f>IF(T84=0,0,VLOOKUP(T84,'得点テーブル'!$B$14:$I$59,5,0))</f>
        <v>2</v>
      </c>
      <c r="V84" s="67"/>
      <c r="W84" s="21">
        <f>IF(V84=0,0,VLOOKUP(V84,'得点テーブル'!$B$14:$I$59,5,0))</f>
        <v>0</v>
      </c>
      <c r="X84" s="67"/>
      <c r="Y84" s="21">
        <f>IF(X84=0,0,VLOOKUP(X84,'得点テーブル'!$B$14:$I$59,6,0))</f>
        <v>0</v>
      </c>
      <c r="Z84" s="67"/>
      <c r="AA84" s="21">
        <f>IF(Z84=0,0,VLOOKUP(Z84,'得点テーブル'!$B$14:$I$59,7,0))</f>
        <v>0</v>
      </c>
      <c r="AB84" s="67"/>
      <c r="AC84" s="21">
        <f>IF(AB84=0,0,VLOOKUP(AB84,'得点テーブル'!$B$14:$I$59,7,0))*1.25</f>
        <v>0</v>
      </c>
      <c r="AD84" s="107"/>
      <c r="AE84" s="21">
        <f>IF(AD84=0,0,VLOOKUP(AD84,'得点テーブル'!$B$14:$L$59,11,0))</f>
        <v>0</v>
      </c>
      <c r="AF84" s="67"/>
      <c r="AG84" s="21">
        <f>IF(AF84=0,0,VLOOKUP(AF84,'得点テーブル'!$B$14:$I$59,5,0))</f>
        <v>0</v>
      </c>
      <c r="AH84" s="67"/>
      <c r="AI84" s="21">
        <f>IF(AH84=0,0,VLOOKUP(AH84,'得点テーブル'!$B$14:$K$59,9,0))</f>
        <v>0</v>
      </c>
      <c r="AJ84" s="73"/>
      <c r="AK84" s="173">
        <f>IF(AJ84=0,0,VLOOKUP(AJ84,'得点テーブル'!$B$14:$K$59,10,0))</f>
        <v>0</v>
      </c>
      <c r="AL84" s="73"/>
      <c r="AM84" s="173">
        <f>IF(AL84=0,0,VLOOKUP(AL84,'得点テーブル'!$B$14:$K$59,10,0))</f>
        <v>0</v>
      </c>
      <c r="AN84" s="73"/>
      <c r="AO84" s="173">
        <f>IF(AN84=0,0,VLOOKUP(AN84,'得点テーブル'!$B$14:$K$59,10,0))</f>
        <v>0</v>
      </c>
      <c r="AP84" s="73"/>
      <c r="AQ84" s="173">
        <f>IF(AP84=0,0,VLOOKUP(AP84,'得点テーブル'!$B$14:$K$59,10,0))*1.25</f>
        <v>0</v>
      </c>
      <c r="AR84" s="73"/>
      <c r="AS84" s="173">
        <f>IF(AR84=0,0,VLOOKUP(AR84,'得点テーブル'!$B$14:$K$59,10,0))</f>
        <v>0</v>
      </c>
      <c r="AX84"/>
      <c r="AY84"/>
      <c r="AZ84"/>
      <c r="BA84"/>
      <c r="BB84"/>
      <c r="BC84"/>
    </row>
    <row r="85" spans="2:45" ht="13.5">
      <c r="B85" s="129">
        <v>83</v>
      </c>
      <c r="C85" s="23">
        <f t="shared" si="4"/>
        <v>80</v>
      </c>
      <c r="D85" s="151" t="s">
        <v>627</v>
      </c>
      <c r="E85" s="184" t="s">
        <v>292</v>
      </c>
      <c r="F85" s="133" t="s">
        <v>119</v>
      </c>
      <c r="G85" s="20">
        <f t="shared" si="5"/>
        <v>7</v>
      </c>
      <c r="H85" s="73"/>
      <c r="I85" s="21">
        <f>IF(H85=0,0,VLOOKUP(H85,'得点テーブル'!$B$14:$I$59,2,0))</f>
        <v>0</v>
      </c>
      <c r="J85" s="22"/>
      <c r="K85" s="21">
        <f>IF(J85=0,0,VLOOKUP(J85,'得点テーブル'!$B$14:$I$59,2,0))*0.25</f>
        <v>0</v>
      </c>
      <c r="L85" s="67"/>
      <c r="M85" s="21">
        <f>IF(L85=0,0,VLOOKUP(L85,'得点テーブル'!$B$14:$I$59,2,0))*1.25</f>
        <v>0</v>
      </c>
      <c r="N85" s="74" t="s">
        <v>253</v>
      </c>
      <c r="O85" s="21">
        <f>IF(N85=0,0,VLOOKUP(N85,'得点テーブル'!$B$14:$I$59,3,0))</f>
        <v>5</v>
      </c>
      <c r="P85" s="107"/>
      <c r="Q85" s="21">
        <f>IF(P85=0,0,VLOOKUP(P85,'得点テーブル'!$B$14:$I$59,3,0))*1.25</f>
        <v>0</v>
      </c>
      <c r="R85" s="67"/>
      <c r="S85" s="21">
        <f>IF(R85=0,0,VLOOKUP(R85,'得点テーブル'!$B$14:$I$59,4,0))</f>
        <v>0</v>
      </c>
      <c r="T85" s="67" t="s">
        <v>231</v>
      </c>
      <c r="U85" s="21">
        <f>IF(T85=0,0,VLOOKUP(T85,'得点テーブル'!$B$14:$I$59,5,0))</f>
        <v>2</v>
      </c>
      <c r="V85" s="67"/>
      <c r="W85" s="21">
        <f>IF(V85=0,0,VLOOKUP(V85,'得点テーブル'!$B$14:$I$59,5,0))</f>
        <v>0</v>
      </c>
      <c r="X85" s="67"/>
      <c r="Y85" s="21">
        <f>IF(X85=0,0,VLOOKUP(X85,'得点テーブル'!$B$14:$I$59,6,0))</f>
        <v>0</v>
      </c>
      <c r="Z85" s="67"/>
      <c r="AA85" s="21">
        <f>IF(Z85=0,0,VLOOKUP(Z85,'得点テーブル'!$B$14:$I$59,7,0))</f>
        <v>0</v>
      </c>
      <c r="AB85" s="22"/>
      <c r="AC85" s="21">
        <f>IF(AB85=0,0,VLOOKUP(AB85,'得点テーブル'!$B$14:$I$59,7,0))*1.25</f>
        <v>0</v>
      </c>
      <c r="AD85" s="107"/>
      <c r="AE85" s="21">
        <f>IF(AD85=0,0,VLOOKUP(AD85,'得点テーブル'!$B$14:$L$59,11,0))</f>
        <v>0</v>
      </c>
      <c r="AF85" s="67"/>
      <c r="AG85" s="21">
        <f>IF(AF85=0,0,VLOOKUP(AF85,'得点テーブル'!$B$14:$I$59,5,0))</f>
        <v>0</v>
      </c>
      <c r="AH85" s="67"/>
      <c r="AI85" s="21">
        <f>IF(AH85=0,0,VLOOKUP(AH85,'得点テーブル'!$B$14:$K$59,9,0))</f>
        <v>0</v>
      </c>
      <c r="AJ85" s="73"/>
      <c r="AK85" s="173">
        <f>IF(AJ85=0,0,VLOOKUP(AJ85,'得点テーブル'!$B$14:$K$59,10,0))</f>
        <v>0</v>
      </c>
      <c r="AL85" s="73"/>
      <c r="AM85" s="173">
        <f>IF(AL85=0,0,VLOOKUP(AL85,'得点テーブル'!$B$14:$K$59,10,0))</f>
        <v>0</v>
      </c>
      <c r="AN85" s="73"/>
      <c r="AO85" s="173">
        <f>IF(AN85=0,0,VLOOKUP(AN85,'得点テーブル'!$B$14:$K$59,10,0))</f>
        <v>0</v>
      </c>
      <c r="AP85" s="73"/>
      <c r="AQ85" s="173">
        <f>IF(AP85=0,0,VLOOKUP(AP85,'得点テーブル'!$B$14:$K$59,10,0))*1.25</f>
        <v>0</v>
      </c>
      <c r="AR85" s="73"/>
      <c r="AS85" s="173">
        <f>IF(AR85=0,0,VLOOKUP(AR85,'得点テーブル'!$B$14:$K$59,10,0))</f>
        <v>0</v>
      </c>
    </row>
    <row r="86" spans="2:45" ht="13.5">
      <c r="B86" s="129">
        <v>84</v>
      </c>
      <c r="C86" s="23">
        <f t="shared" si="4"/>
        <v>81</v>
      </c>
      <c r="D86" s="220" t="s">
        <v>82</v>
      </c>
      <c r="E86" s="216" t="s">
        <v>116</v>
      </c>
      <c r="F86" s="132" t="s">
        <v>85</v>
      </c>
      <c r="G86" s="20">
        <f t="shared" si="5"/>
        <v>6.25</v>
      </c>
      <c r="H86" s="73"/>
      <c r="I86" s="21">
        <f>IF(H86=0,0,VLOOKUP(H86,'得点テーブル'!$B$14:$I$59,2,0))</f>
        <v>0</v>
      </c>
      <c r="J86" s="22"/>
      <c r="K86" s="21">
        <f>IF(J86=0,0,VLOOKUP(J86,'得点テーブル'!$B$14:$I$59,2,0))*0.25</f>
        <v>0</v>
      </c>
      <c r="L86" s="67"/>
      <c r="M86" s="21">
        <f>IF(L86=0,0,VLOOKUP(L86,'得点テーブル'!$B$14:$I$59,2,0))*1.25</f>
        <v>0</v>
      </c>
      <c r="N86" s="74"/>
      <c r="O86" s="21">
        <f>IF(N86=0,0,VLOOKUP(N86,'得点テーブル'!$B$14:$I$59,3,0))</f>
        <v>0</v>
      </c>
      <c r="P86" s="107"/>
      <c r="Q86" s="21">
        <f>IF(P86=0,0,VLOOKUP(P86,'得点テーブル'!$B$14:$I$59,3,0))*1.25</f>
        <v>0</v>
      </c>
      <c r="R86" s="67"/>
      <c r="S86" s="21">
        <f>IF(R86=0,0,VLOOKUP(R86,'得点テーブル'!$B$14:$I$59,4,0))</f>
        <v>0</v>
      </c>
      <c r="T86" s="67"/>
      <c r="U86" s="21">
        <f>IF(T86=0,0,VLOOKUP(T86,'得点テーブル'!$B$14:$I$59,5,0))</f>
        <v>0</v>
      </c>
      <c r="V86" s="67"/>
      <c r="W86" s="21">
        <f>IF(V86=0,0,VLOOKUP(V86,'得点テーブル'!$B$14:$I$59,5,0))</f>
        <v>0</v>
      </c>
      <c r="X86" s="67"/>
      <c r="Y86" s="21">
        <f>IF(X86=0,0,VLOOKUP(X86,'得点テーブル'!$B$14:$I$59,6,0))</f>
        <v>0</v>
      </c>
      <c r="Z86" s="67"/>
      <c r="AA86" s="21">
        <f>IF(Z86=0,0,VLOOKUP(Z86,'得点テーブル'!$B$14:$I$59,7,0))</f>
        <v>0</v>
      </c>
      <c r="AB86" s="67" t="s">
        <v>441</v>
      </c>
      <c r="AC86" s="21">
        <f>IF(AB86=0,0,VLOOKUP(AB86,'得点テーブル'!$B$14:$I$59,7,0))*1.25</f>
        <v>6.25</v>
      </c>
      <c r="AD86" s="107"/>
      <c r="AE86" s="21">
        <f>IF(AD86=0,0,VLOOKUP(AD86,'得点テーブル'!$B$14:$L$59,11,0))</f>
        <v>0</v>
      </c>
      <c r="AF86" s="67"/>
      <c r="AG86" s="21">
        <f>IF(AF86=0,0,VLOOKUP(AF86,'得点テーブル'!$B$14:$I$59,5,0))</f>
        <v>0</v>
      </c>
      <c r="AH86" s="67"/>
      <c r="AI86" s="21">
        <f>IF(AH86=0,0,VLOOKUP(AH86,'得点テーブル'!$B$14:$K$59,9,0))</f>
        <v>0</v>
      </c>
      <c r="AJ86" s="73"/>
      <c r="AK86" s="173">
        <f>IF(AJ86=0,0,VLOOKUP(AJ86,'得点テーブル'!$B$14:$K$59,10,0))</f>
        <v>0</v>
      </c>
      <c r="AL86" s="73"/>
      <c r="AM86" s="173">
        <f>IF(AL86=0,0,VLOOKUP(AL86,'得点テーブル'!$B$14:$K$59,10,0))</f>
        <v>0</v>
      </c>
      <c r="AN86" s="73"/>
      <c r="AO86" s="173">
        <f>IF(AN86=0,0,VLOOKUP(AN86,'得点テーブル'!$B$14:$K$59,10,0))</f>
        <v>0</v>
      </c>
      <c r="AP86" s="73"/>
      <c r="AQ86" s="173">
        <f>IF(AP86=0,0,VLOOKUP(AP86,'得点テーブル'!$B$14:$K$59,10,0))*1.25</f>
        <v>0</v>
      </c>
      <c r="AR86" s="73"/>
      <c r="AS86" s="173">
        <f>IF(AR86=0,0,VLOOKUP(AR86,'得点テーブル'!$B$14:$K$59,10,0))</f>
        <v>0</v>
      </c>
    </row>
    <row r="87" spans="2:45" ht="13.5">
      <c r="B87" s="129">
        <v>85</v>
      </c>
      <c r="C87" s="23">
        <f t="shared" si="4"/>
        <v>82</v>
      </c>
      <c r="D87" s="93" t="s">
        <v>620</v>
      </c>
      <c r="E87" s="95" t="s">
        <v>614</v>
      </c>
      <c r="F87" s="239" t="s">
        <v>85</v>
      </c>
      <c r="G87" s="20">
        <f t="shared" si="5"/>
        <v>6</v>
      </c>
      <c r="H87" s="73"/>
      <c r="I87" s="21">
        <f>IF(H87=0,0,VLOOKUP(H87,'得点テーブル'!$B$14:$I$59,2,0))</f>
        <v>0</v>
      </c>
      <c r="J87" s="22"/>
      <c r="K87" s="21">
        <f>IF(J87=0,0,VLOOKUP(J87,'得点テーブル'!$B$14:$I$59,2,0))*0.25</f>
        <v>0</v>
      </c>
      <c r="L87" s="67"/>
      <c r="M87" s="21">
        <f>IF(L87=0,0,VLOOKUP(L87,'得点テーブル'!$B$14:$I$59,2,0))*1.25</f>
        <v>0</v>
      </c>
      <c r="N87" s="74"/>
      <c r="O87" s="21">
        <f>IF(N87=0,0,VLOOKUP(N87,'得点テーブル'!$B$14:$I$59,3,0))</f>
        <v>0</v>
      </c>
      <c r="P87" s="107"/>
      <c r="Q87" s="21">
        <f>IF(P87=0,0,VLOOKUP(P87,'得点テーブル'!$B$14:$I$59,3,0))*1.25</f>
        <v>0</v>
      </c>
      <c r="R87" s="67"/>
      <c r="S87" s="21">
        <f>IF(R87=0,0,VLOOKUP(R87,'得点テーブル'!$B$14:$I$59,4,0))</f>
        <v>0</v>
      </c>
      <c r="T87" s="67" t="s">
        <v>621</v>
      </c>
      <c r="U87" s="21">
        <f>IF(T87=0,0,VLOOKUP(T87,'得点テーブル'!$B$14:$I$59,5,0))</f>
        <v>6</v>
      </c>
      <c r="V87" s="67"/>
      <c r="W87" s="21">
        <f>IF(V87=0,0,VLOOKUP(V87,'得点テーブル'!$B$14:$I$59,5,0))</f>
        <v>0</v>
      </c>
      <c r="X87" s="67"/>
      <c r="Y87" s="21">
        <f>IF(X87=0,0,VLOOKUP(X87,'得点テーブル'!$B$14:$I$59,6,0))</f>
        <v>0</v>
      </c>
      <c r="Z87" s="67"/>
      <c r="AA87" s="21">
        <f>IF(Z87=0,0,VLOOKUP(Z87,'得点テーブル'!$B$14:$I$59,7,0))</f>
        <v>0</v>
      </c>
      <c r="AB87" s="67"/>
      <c r="AC87" s="21">
        <f>IF(AB87=0,0,VLOOKUP(AB87,'得点テーブル'!$B$14:$I$59,7,0))*1.25</f>
        <v>0</v>
      </c>
      <c r="AD87" s="107"/>
      <c r="AE87" s="21">
        <f>IF(AD87=0,0,VLOOKUP(AD87,'得点テーブル'!$B$14:$L$59,11,0))</f>
        <v>0</v>
      </c>
      <c r="AF87" s="67"/>
      <c r="AG87" s="21">
        <f>IF(AF87=0,0,VLOOKUP(AF87,'得点テーブル'!$B$14:$I$59,5,0))</f>
        <v>0</v>
      </c>
      <c r="AH87" s="67"/>
      <c r="AI87" s="21">
        <f>IF(AH87=0,0,VLOOKUP(AH87,'得点テーブル'!$B$14:$K$59,9,0))</f>
        <v>0</v>
      </c>
      <c r="AJ87" s="73"/>
      <c r="AK87" s="173">
        <f>IF(AJ87=0,0,VLOOKUP(AJ87,'得点テーブル'!$B$14:$K$59,10,0))</f>
        <v>0</v>
      </c>
      <c r="AL87" s="73"/>
      <c r="AM87" s="173">
        <f>IF(AL87=0,0,VLOOKUP(AL87,'得点テーブル'!$B$14:$K$59,10,0))</f>
        <v>0</v>
      </c>
      <c r="AN87" s="73"/>
      <c r="AO87" s="173">
        <f>IF(AN87=0,0,VLOOKUP(AN87,'得点テーブル'!$B$14:$K$59,10,0))</f>
        <v>0</v>
      </c>
      <c r="AP87" s="73"/>
      <c r="AQ87" s="173">
        <f>IF(AP87=0,0,VLOOKUP(AP87,'得点テーブル'!$B$14:$K$59,10,0))*1.25</f>
        <v>0</v>
      </c>
      <c r="AR87" s="73"/>
      <c r="AS87" s="173">
        <f>IF(AR87=0,0,VLOOKUP(AR87,'得点テーブル'!$B$14:$K$59,10,0))</f>
        <v>0</v>
      </c>
    </row>
    <row r="88" spans="2:45" ht="13.5">
      <c r="B88" s="129">
        <v>86</v>
      </c>
      <c r="C88" s="23">
        <f t="shared" si="4"/>
        <v>83</v>
      </c>
      <c r="D88" s="237" t="s">
        <v>414</v>
      </c>
      <c r="E88" s="95" t="s">
        <v>358</v>
      </c>
      <c r="F88" s="133" t="s">
        <v>85</v>
      </c>
      <c r="G88" s="20">
        <f t="shared" si="5"/>
        <v>5.75</v>
      </c>
      <c r="H88" s="73"/>
      <c r="I88" s="21">
        <f>IF(H88=0,0,VLOOKUP(H88,'得点テーブル'!$B$14:$I$59,2,0))</f>
        <v>0</v>
      </c>
      <c r="J88" s="22"/>
      <c r="K88" s="21">
        <f>IF(J88=0,0,VLOOKUP(J88,'得点テーブル'!$B$14:$I$59,2,0))*0.25</f>
        <v>0</v>
      </c>
      <c r="L88" s="67" t="s">
        <v>253</v>
      </c>
      <c r="M88" s="21">
        <f>IF(L88=0,0,VLOOKUP(L88,'得点テーブル'!$B$14:$I$59,2,0))*1.25</f>
        <v>3.75</v>
      </c>
      <c r="N88" s="74"/>
      <c r="O88" s="21">
        <f>IF(N88=0,0,VLOOKUP(N88,'得点テーブル'!$B$14:$I$59,3,0))</f>
        <v>0</v>
      </c>
      <c r="P88" s="107"/>
      <c r="Q88" s="21">
        <f>IF(P88=0,0,VLOOKUP(P88,'得点テーブル'!$B$14:$I$59,3,0))*1.25</f>
        <v>0</v>
      </c>
      <c r="R88" s="67"/>
      <c r="S88" s="21">
        <f>IF(R88=0,0,VLOOKUP(R88,'得点テーブル'!$B$14:$I$59,4,0))</f>
        <v>0</v>
      </c>
      <c r="T88" s="67"/>
      <c r="U88" s="21">
        <f>IF(T88=0,0,VLOOKUP(T88,'得点テーブル'!$B$14:$I$59,5,0))</f>
        <v>0</v>
      </c>
      <c r="V88" s="67" t="s">
        <v>443</v>
      </c>
      <c r="W88" s="21">
        <f>IF(V88=0,0,VLOOKUP(V88,'得点テーブル'!$B$14:$I$59,5,0))</f>
        <v>1</v>
      </c>
      <c r="X88" s="67"/>
      <c r="Y88" s="21">
        <f>IF(X88=0,0,VLOOKUP(X88,'得点テーブル'!$B$14:$I$59,6,0))</f>
        <v>0</v>
      </c>
      <c r="Z88" s="67"/>
      <c r="AA88" s="21">
        <f>IF(Z88=0,0,VLOOKUP(Z88,'得点テーブル'!$B$14:$I$59,7,0))</f>
        <v>0</v>
      </c>
      <c r="AB88" s="67"/>
      <c r="AC88" s="21">
        <f>IF(AB88=0,0,VLOOKUP(AB88,'得点テーブル'!$B$14:$I$59,7,0))*1.25</f>
        <v>0</v>
      </c>
      <c r="AD88" s="107"/>
      <c r="AE88" s="21">
        <f>IF(AD88=0,0,VLOOKUP(AD88,'得点テーブル'!$B$14:$L$59,11,0))</f>
        <v>0</v>
      </c>
      <c r="AF88" s="67" t="s">
        <v>443</v>
      </c>
      <c r="AG88" s="21">
        <f>IF(AF88=0,0,VLOOKUP(AF88,'得点テーブル'!$B$14:$I$59,5,0))</f>
        <v>1</v>
      </c>
      <c r="AH88" s="67"/>
      <c r="AI88" s="21">
        <f>IF(AH88=0,0,VLOOKUP(AH88,'得点テーブル'!$B$14:$K$59,9,0))</f>
        <v>0</v>
      </c>
      <c r="AJ88" s="73"/>
      <c r="AK88" s="173">
        <f>IF(AJ88=0,0,VLOOKUP(AJ88,'得点テーブル'!$B$14:$K$59,10,0))</f>
        <v>0</v>
      </c>
      <c r="AL88" s="73"/>
      <c r="AM88" s="173">
        <f>IF(AL88=0,0,VLOOKUP(AL88,'得点テーブル'!$B$14:$K$59,10,0))</f>
        <v>0</v>
      </c>
      <c r="AN88" s="73"/>
      <c r="AO88" s="173">
        <f>IF(AN88=0,0,VLOOKUP(AN88,'得点テーブル'!$B$14:$K$59,10,0))</f>
        <v>0</v>
      </c>
      <c r="AP88" s="73"/>
      <c r="AQ88" s="173">
        <f>IF(AP88=0,0,VLOOKUP(AP88,'得点テーブル'!$B$14:$K$59,10,0))*1.25</f>
        <v>0</v>
      </c>
      <c r="AR88" s="73"/>
      <c r="AS88" s="173">
        <f>IF(AR88=0,0,VLOOKUP(AR88,'得点テーブル'!$B$14:$K$59,10,0))</f>
        <v>0</v>
      </c>
    </row>
    <row r="89" spans="2:45" ht="13.5">
      <c r="B89" s="129">
        <v>87</v>
      </c>
      <c r="C89" s="23">
        <f t="shared" si="4"/>
        <v>84</v>
      </c>
      <c r="D89" s="246" t="s">
        <v>404</v>
      </c>
      <c r="E89" s="95" t="s">
        <v>403</v>
      </c>
      <c r="F89" s="132" t="s">
        <v>119</v>
      </c>
      <c r="G89" s="20">
        <f t="shared" si="5"/>
        <v>5</v>
      </c>
      <c r="H89" s="73"/>
      <c r="I89" s="21">
        <f>IF(H89=0,0,VLOOKUP(H89,'得点テーブル'!$B$14:$I$59,2,0))</f>
        <v>0</v>
      </c>
      <c r="J89" s="22"/>
      <c r="K89" s="21">
        <f>IF(J89=0,0,VLOOKUP(J89,'得点テーブル'!$B$14:$I$59,2,0))*0.25</f>
        <v>0</v>
      </c>
      <c r="L89" s="67"/>
      <c r="M89" s="21">
        <f>IF(L89=0,0,VLOOKUP(L89,'得点テーブル'!$B$14:$I$59,2,0))*1.25</f>
        <v>0</v>
      </c>
      <c r="N89" s="74"/>
      <c r="O89" s="21">
        <f>IF(N89=0,0,VLOOKUP(N89,'得点テーブル'!$B$14:$I$59,3,0))</f>
        <v>0</v>
      </c>
      <c r="P89" s="107"/>
      <c r="Q89" s="21">
        <f>IF(P89=0,0,VLOOKUP(P89,'得点テーブル'!$B$14:$I$59,3,0))*1.25</f>
        <v>0</v>
      </c>
      <c r="R89" s="67"/>
      <c r="S89" s="21">
        <f>IF(R89=0,0,VLOOKUP(R89,'得点テーブル'!$B$14:$I$59,4,0))</f>
        <v>0</v>
      </c>
      <c r="T89" s="67"/>
      <c r="U89" s="21">
        <f>IF(T89=0,0,VLOOKUP(T89,'得点テーブル'!$B$14:$I$59,5,0))</f>
        <v>0</v>
      </c>
      <c r="V89" s="67"/>
      <c r="W89" s="21">
        <f>IF(V89=0,0,VLOOKUP(V89,'得点テーブル'!$B$14:$I$59,5,0))</f>
        <v>0</v>
      </c>
      <c r="X89" s="67" t="s">
        <v>253</v>
      </c>
      <c r="Y89" s="21">
        <f>IF(X89=0,0,VLOOKUP(X89,'得点テーブル'!$B$14:$I$59,6,0))</f>
        <v>5</v>
      </c>
      <c r="Z89" s="67"/>
      <c r="AA89" s="21">
        <f>IF(Z89=0,0,VLOOKUP(Z89,'得点テーブル'!$B$14:$I$59,7,0))</f>
        <v>0</v>
      </c>
      <c r="AB89" s="67"/>
      <c r="AC89" s="21">
        <f>IF(AB89=0,0,VLOOKUP(AB89,'得点テーブル'!$B$14:$I$59,7,0))*1.25</f>
        <v>0</v>
      </c>
      <c r="AD89" s="107"/>
      <c r="AE89" s="21">
        <f>IF(AD89=0,0,VLOOKUP(AD89,'得点テーブル'!$B$14:$L$59,11,0))</f>
        <v>0</v>
      </c>
      <c r="AF89" s="67"/>
      <c r="AG89" s="21">
        <f>IF(AF89=0,0,VLOOKUP(AF89,'得点テーブル'!$B$14:$I$59,5,0))</f>
        <v>0</v>
      </c>
      <c r="AH89" s="67"/>
      <c r="AI89" s="21">
        <f>IF(AH89=0,0,VLOOKUP(AH89,'得点テーブル'!$B$14:$K$59,9,0))</f>
        <v>0</v>
      </c>
      <c r="AJ89" s="73"/>
      <c r="AK89" s="173">
        <f>IF(AJ89=0,0,VLOOKUP(AJ89,'得点テーブル'!$B$14:$K$59,10,0))</f>
        <v>0</v>
      </c>
      <c r="AL89" s="73"/>
      <c r="AM89" s="173">
        <f>IF(AL89=0,0,VLOOKUP(AL89,'得点テーブル'!$B$14:$K$59,10,0))</f>
        <v>0</v>
      </c>
      <c r="AN89" s="73"/>
      <c r="AO89" s="173">
        <f>IF(AN89=0,0,VLOOKUP(AN89,'得点テーブル'!$B$14:$K$59,10,0))</f>
        <v>0</v>
      </c>
      <c r="AP89" s="73"/>
      <c r="AQ89" s="173">
        <f>IF(AP89=0,0,VLOOKUP(AP89,'得点テーブル'!$B$14:$K$59,10,0))*1.25</f>
        <v>0</v>
      </c>
      <c r="AR89" s="73"/>
      <c r="AS89" s="173">
        <f>IF(AR89=0,0,VLOOKUP(AR89,'得点テーブル'!$B$14:$K$59,10,0))</f>
        <v>0</v>
      </c>
    </row>
    <row r="90" spans="2:45" ht="13.5">
      <c r="B90" s="129">
        <v>88</v>
      </c>
      <c r="C90" s="23">
        <f t="shared" si="4"/>
        <v>84</v>
      </c>
      <c r="D90" s="167" t="s">
        <v>189</v>
      </c>
      <c r="E90" s="214" t="s">
        <v>116</v>
      </c>
      <c r="F90" s="132" t="s">
        <v>118</v>
      </c>
      <c r="G90" s="20">
        <f t="shared" si="5"/>
        <v>5</v>
      </c>
      <c r="H90" s="73"/>
      <c r="I90" s="21">
        <f>IF(H90=0,0,VLOOKUP(H90,'得点テーブル'!$B$14:$I$59,2,0))</f>
        <v>0</v>
      </c>
      <c r="J90" s="22"/>
      <c r="K90" s="21">
        <f>IF(J90=0,0,VLOOKUP(J90,'得点テーブル'!$B$14:$I$59,2,0))*0.25</f>
        <v>0</v>
      </c>
      <c r="L90" s="67"/>
      <c r="M90" s="21">
        <f>IF(L90=0,0,VLOOKUP(L90,'得点テーブル'!$B$14:$I$59,2,0))*1.25</f>
        <v>0</v>
      </c>
      <c r="N90" s="74"/>
      <c r="O90" s="21">
        <f>IF(N90=0,0,VLOOKUP(N90,'得点テーブル'!$B$14:$I$59,3,0))</f>
        <v>0</v>
      </c>
      <c r="P90" s="107"/>
      <c r="Q90" s="21">
        <f>IF(P90=0,0,VLOOKUP(P90,'得点テーブル'!$B$14:$I$59,3,0))*1.25</f>
        <v>0</v>
      </c>
      <c r="R90" s="67"/>
      <c r="S90" s="21">
        <f>IF(R90=0,0,VLOOKUP(R90,'得点テーブル'!$B$14:$I$59,4,0))</f>
        <v>0</v>
      </c>
      <c r="T90" s="67"/>
      <c r="U90" s="21">
        <f>IF(T90=0,0,VLOOKUP(T90,'得点テーブル'!$B$14:$I$59,5,0))</f>
        <v>0</v>
      </c>
      <c r="V90" s="67"/>
      <c r="W90" s="21">
        <f>IF(V90=0,0,VLOOKUP(V90,'得点テーブル'!$B$14:$I$59,5,0))</f>
        <v>0</v>
      </c>
      <c r="X90" s="67"/>
      <c r="Y90" s="21">
        <f>IF(X90=0,0,VLOOKUP(X90,'得点テーブル'!$B$14:$I$59,6,0))</f>
        <v>0</v>
      </c>
      <c r="Z90" s="67" t="s">
        <v>282</v>
      </c>
      <c r="AA90" s="21">
        <f>IF(Z90=0,0,VLOOKUP(Z90,'得点テーブル'!$B$14:$I$59,7,0))</f>
        <v>5</v>
      </c>
      <c r="AB90" s="67"/>
      <c r="AC90" s="21">
        <f>IF(AB90=0,0,VLOOKUP(AB90,'得点テーブル'!$B$14:$I$59,7,0))*1.25</f>
        <v>0</v>
      </c>
      <c r="AD90" s="107"/>
      <c r="AE90" s="21">
        <f>IF(AD90=0,0,VLOOKUP(AD90,'得点テーブル'!$B$14:$L$59,11,0))</f>
        <v>0</v>
      </c>
      <c r="AF90" s="67"/>
      <c r="AG90" s="21">
        <f>IF(AF90=0,0,VLOOKUP(AF90,'得点テーブル'!$B$14:$I$59,5,0))</f>
        <v>0</v>
      </c>
      <c r="AH90" s="67"/>
      <c r="AI90" s="21">
        <f>IF(AH90=0,0,VLOOKUP(AH90,'得点テーブル'!$B$14:$K$59,9,0))</f>
        <v>0</v>
      </c>
      <c r="AJ90" s="73"/>
      <c r="AK90" s="173">
        <f>IF(AJ90=0,0,VLOOKUP(AJ90,'得点テーブル'!$B$14:$K$59,10,0))</f>
        <v>0</v>
      </c>
      <c r="AL90" s="73"/>
      <c r="AM90" s="173">
        <f>IF(AL90=0,0,VLOOKUP(AL90,'得点テーブル'!$B$14:$K$59,10,0))</f>
        <v>0</v>
      </c>
      <c r="AN90" s="73"/>
      <c r="AO90" s="173">
        <f>IF(AN90=0,0,VLOOKUP(AN90,'得点テーブル'!$B$14:$K$59,10,0))</f>
        <v>0</v>
      </c>
      <c r="AP90" s="73"/>
      <c r="AQ90" s="173">
        <f>IF(AP90=0,0,VLOOKUP(AP90,'得点テーブル'!$B$14:$K$59,10,0))*1.25</f>
        <v>0</v>
      </c>
      <c r="AR90" s="73"/>
      <c r="AS90" s="173">
        <f>IF(AR90=0,0,VLOOKUP(AR90,'得点テーブル'!$B$14:$K$59,10,0))</f>
        <v>0</v>
      </c>
    </row>
    <row r="91" spans="2:45" ht="13.5">
      <c r="B91" s="129">
        <v>89</v>
      </c>
      <c r="C91" s="23">
        <f t="shared" si="4"/>
        <v>84</v>
      </c>
      <c r="D91" s="27" t="s">
        <v>346</v>
      </c>
      <c r="E91" s="143" t="s">
        <v>526</v>
      </c>
      <c r="F91" s="132" t="s">
        <v>119</v>
      </c>
      <c r="G91" s="20">
        <f t="shared" si="5"/>
        <v>5</v>
      </c>
      <c r="H91" s="73"/>
      <c r="I91" s="21">
        <f>IF(H91=0,0,VLOOKUP(H91,'得点テーブル'!$B$14:$I$59,2,0))</f>
        <v>0</v>
      </c>
      <c r="J91" s="22"/>
      <c r="K91" s="21">
        <f>IF(J91=0,0,VLOOKUP(J91,'得点テーブル'!$B$14:$I$59,2,0))*0.25</f>
        <v>0</v>
      </c>
      <c r="L91" s="67"/>
      <c r="M91" s="21">
        <f>IF(L91=0,0,VLOOKUP(L91,'得点テーブル'!$B$14:$I$59,2,0))*1.25</f>
        <v>0</v>
      </c>
      <c r="N91" s="74"/>
      <c r="O91" s="21">
        <f>IF(N91=0,0,VLOOKUP(N91,'得点テーブル'!$B$14:$I$59,3,0))</f>
        <v>0</v>
      </c>
      <c r="P91" s="107"/>
      <c r="Q91" s="21">
        <f>IF(P91=0,0,VLOOKUP(P91,'得点テーブル'!$B$14:$I$59,3,0))*1.25</f>
        <v>0</v>
      </c>
      <c r="R91" s="67"/>
      <c r="S91" s="21">
        <f>IF(R91=0,0,VLOOKUP(R91,'得点テーブル'!$B$14:$I$59,4,0))</f>
        <v>0</v>
      </c>
      <c r="T91" s="67"/>
      <c r="U91" s="21">
        <f>IF(T91=0,0,VLOOKUP(T91,'得点テーブル'!$B$14:$I$59,5,0))</f>
        <v>0</v>
      </c>
      <c r="V91" s="67"/>
      <c r="W91" s="21">
        <f>IF(V91=0,0,VLOOKUP(V91,'得点テーブル'!$B$14:$I$59,5,0))</f>
        <v>0</v>
      </c>
      <c r="X91" s="67"/>
      <c r="Y91" s="21">
        <f>IF(X91=0,0,VLOOKUP(X91,'得点テーブル'!$B$14:$I$59,6,0))</f>
        <v>0</v>
      </c>
      <c r="Z91" s="67" t="s">
        <v>441</v>
      </c>
      <c r="AA91" s="21">
        <f>IF(Z91=0,0,VLOOKUP(Z91,'得点テーブル'!$B$14:$I$59,7,0))</f>
        <v>5</v>
      </c>
      <c r="AB91" s="67"/>
      <c r="AC91" s="21">
        <f>IF(AB91=0,0,VLOOKUP(AB91,'得点テーブル'!$B$14:$I$59,7,0))*1.25</f>
        <v>0</v>
      </c>
      <c r="AD91" s="107"/>
      <c r="AE91" s="21">
        <f>IF(AD91=0,0,VLOOKUP(AD91,'得点テーブル'!$B$14:$L$59,11,0))</f>
        <v>0</v>
      </c>
      <c r="AF91" s="67"/>
      <c r="AG91" s="21">
        <f>IF(AF91=0,0,VLOOKUP(AF91,'得点テーブル'!$B$14:$I$59,5,0))</f>
        <v>0</v>
      </c>
      <c r="AH91" s="67"/>
      <c r="AI91" s="21">
        <f>IF(AH91=0,0,VLOOKUP(AH91,'得点テーブル'!$B$14:$K$59,9,0))</f>
        <v>0</v>
      </c>
      <c r="AJ91" s="73"/>
      <c r="AK91" s="173">
        <f>IF(AJ91=0,0,VLOOKUP(AJ91,'得点テーブル'!$B$14:$K$59,10,0))</f>
        <v>0</v>
      </c>
      <c r="AL91" s="73"/>
      <c r="AM91" s="173">
        <f>IF(AL91=0,0,VLOOKUP(AL91,'得点テーブル'!$B$14:$K$59,10,0))</f>
        <v>0</v>
      </c>
      <c r="AN91" s="73"/>
      <c r="AO91" s="173">
        <f>IF(AN91=0,0,VLOOKUP(AN91,'得点テーブル'!$B$14:$K$59,10,0))</f>
        <v>0</v>
      </c>
      <c r="AP91" s="73"/>
      <c r="AQ91" s="173">
        <f>IF(AP91=0,0,VLOOKUP(AP91,'得点テーブル'!$B$14:$K$59,10,0))*1.25</f>
        <v>0</v>
      </c>
      <c r="AR91" s="73"/>
      <c r="AS91" s="173">
        <f>IF(AR91=0,0,VLOOKUP(AR91,'得点テーブル'!$B$14:$K$59,10,0))</f>
        <v>0</v>
      </c>
    </row>
    <row r="92" spans="2:45" ht="13.5">
      <c r="B92" s="129">
        <v>90</v>
      </c>
      <c r="C92" s="23">
        <f t="shared" si="4"/>
        <v>84</v>
      </c>
      <c r="D92" s="181" t="s">
        <v>280</v>
      </c>
      <c r="E92" s="214" t="s">
        <v>116</v>
      </c>
      <c r="F92" s="132" t="s">
        <v>118</v>
      </c>
      <c r="G92" s="20">
        <f t="shared" si="5"/>
        <v>5</v>
      </c>
      <c r="H92" s="73"/>
      <c r="I92" s="21">
        <f>IF(H92=0,0,VLOOKUP(H92,'得点テーブル'!$B$14:$I$59,2,0))</f>
        <v>0</v>
      </c>
      <c r="J92" s="22"/>
      <c r="K92" s="21">
        <f>IF(J92=0,0,VLOOKUP(J92,'得点テーブル'!$B$14:$I$59,2,0))*0.25</f>
        <v>0</v>
      </c>
      <c r="L92" s="67"/>
      <c r="M92" s="21">
        <f>IF(L92=0,0,VLOOKUP(L92,'得点テーブル'!$B$14:$I$59,2,0))*1.25</f>
        <v>0</v>
      </c>
      <c r="N92" s="74"/>
      <c r="O92" s="21">
        <f>IF(N92=0,0,VLOOKUP(N92,'得点テーブル'!$B$14:$I$59,3,0))</f>
        <v>0</v>
      </c>
      <c r="P92" s="107"/>
      <c r="Q92" s="21">
        <f>IF(P92=0,0,VLOOKUP(P92,'得点テーブル'!$B$14:$I$59,3,0))*1.25</f>
        <v>0</v>
      </c>
      <c r="R92" s="67"/>
      <c r="S92" s="21">
        <f>IF(R92=0,0,VLOOKUP(R92,'得点テーブル'!$B$14:$I$59,4,0))</f>
        <v>0</v>
      </c>
      <c r="T92" s="67"/>
      <c r="U92" s="21">
        <f>IF(T92=0,0,VLOOKUP(T92,'得点テーブル'!$B$14:$I$59,5,0))</f>
        <v>0</v>
      </c>
      <c r="V92" s="67"/>
      <c r="W92" s="21">
        <f>IF(V92=0,0,VLOOKUP(V92,'得点テーブル'!$B$14:$I$59,5,0))</f>
        <v>0</v>
      </c>
      <c r="X92" s="67"/>
      <c r="Y92" s="21">
        <f>IF(X92=0,0,VLOOKUP(X92,'得点テーブル'!$B$14:$I$59,6,0))</f>
        <v>0</v>
      </c>
      <c r="Z92" s="67" t="s">
        <v>441</v>
      </c>
      <c r="AA92" s="21">
        <f>IF(Z92=0,0,VLOOKUP(Z92,'得点テーブル'!$B$14:$I$59,7,0))</f>
        <v>5</v>
      </c>
      <c r="AB92" s="67"/>
      <c r="AC92" s="21">
        <f>IF(AB92=0,0,VLOOKUP(AB92,'得点テーブル'!$B$14:$I$59,7,0))*1.25</f>
        <v>0</v>
      </c>
      <c r="AD92" s="107"/>
      <c r="AE92" s="21">
        <f>IF(AD92=0,0,VLOOKUP(AD92,'得点テーブル'!$B$14:$L$59,11,0))</f>
        <v>0</v>
      </c>
      <c r="AF92" s="67"/>
      <c r="AG92" s="21">
        <f>IF(AF92=0,0,VLOOKUP(AF92,'得点テーブル'!$B$14:$I$59,5,0))</f>
        <v>0</v>
      </c>
      <c r="AH92" s="67"/>
      <c r="AI92" s="21">
        <f>IF(AH92=0,0,VLOOKUP(AH92,'得点テーブル'!$B$14:$K$59,9,0))</f>
        <v>0</v>
      </c>
      <c r="AJ92" s="73"/>
      <c r="AK92" s="173">
        <f>IF(AJ92=0,0,VLOOKUP(AJ92,'得点テーブル'!$B$14:$K$59,10,0))</f>
        <v>0</v>
      </c>
      <c r="AL92" s="73"/>
      <c r="AM92" s="173">
        <f>IF(AL92=0,0,VLOOKUP(AL92,'得点テーブル'!$B$14:$K$59,10,0))</f>
        <v>0</v>
      </c>
      <c r="AN92" s="73"/>
      <c r="AO92" s="173">
        <f>IF(AN92=0,0,VLOOKUP(AN92,'得点テーブル'!$B$14:$K$59,10,0))</f>
        <v>0</v>
      </c>
      <c r="AP92" s="73"/>
      <c r="AQ92" s="173">
        <f>IF(AP92=0,0,VLOOKUP(AP92,'得点テーブル'!$B$14:$K$59,10,0))*1.25</f>
        <v>0</v>
      </c>
      <c r="AR92" s="73"/>
      <c r="AS92" s="173">
        <f>IF(AR92=0,0,VLOOKUP(AR92,'得点テーブル'!$B$14:$K$59,10,0))</f>
        <v>0</v>
      </c>
    </row>
    <row r="93" spans="2:45" ht="13.5">
      <c r="B93" s="129">
        <v>91</v>
      </c>
      <c r="C93" s="23">
        <f t="shared" si="4"/>
        <v>84</v>
      </c>
      <c r="D93" s="151" t="s">
        <v>186</v>
      </c>
      <c r="E93" s="217" t="s">
        <v>555</v>
      </c>
      <c r="F93" s="132" t="s">
        <v>118</v>
      </c>
      <c r="G93" s="20">
        <f t="shared" si="5"/>
        <v>5</v>
      </c>
      <c r="H93" s="73"/>
      <c r="I93" s="21">
        <f>IF(H93=0,0,VLOOKUP(H93,'得点テーブル'!$B$14:$I$59,2,0))</f>
        <v>0</v>
      </c>
      <c r="J93" s="22"/>
      <c r="K93" s="21">
        <f>IF(J93=0,0,VLOOKUP(J93,'得点テーブル'!$B$14:$I$59,2,0))*0.25</f>
        <v>0</v>
      </c>
      <c r="L93" s="67"/>
      <c r="M93" s="21">
        <f>IF(L93=0,0,VLOOKUP(L93,'得点テーブル'!$B$14:$I$59,2,0))*1.25</f>
        <v>0</v>
      </c>
      <c r="N93" s="74"/>
      <c r="O93" s="21">
        <f>IF(N93=0,0,VLOOKUP(N93,'得点テーブル'!$B$14:$I$59,3,0))</f>
        <v>0</v>
      </c>
      <c r="P93" s="107"/>
      <c r="Q93" s="21">
        <f>IF(P93=0,0,VLOOKUP(P93,'得点テーブル'!$B$14:$I$59,3,0))*1.25</f>
        <v>0</v>
      </c>
      <c r="R93" s="67"/>
      <c r="S93" s="21">
        <f>IF(R93=0,0,VLOOKUP(R93,'得点テーブル'!$B$14:$I$59,4,0))</f>
        <v>0</v>
      </c>
      <c r="T93" s="67"/>
      <c r="U93" s="21">
        <f>IF(T93=0,0,VLOOKUP(T93,'得点テーブル'!$B$14:$I$59,5,0))</f>
        <v>0</v>
      </c>
      <c r="V93" s="67"/>
      <c r="W93" s="21">
        <f>IF(V93=0,0,VLOOKUP(V93,'得点テーブル'!$B$14:$I$59,5,0))</f>
        <v>0</v>
      </c>
      <c r="X93" s="67" t="s">
        <v>253</v>
      </c>
      <c r="Y93" s="21">
        <f>IF(X93=0,0,VLOOKUP(X93,'得点テーブル'!$B$14:$I$59,6,0))</f>
        <v>5</v>
      </c>
      <c r="Z93" s="67"/>
      <c r="AA93" s="21">
        <f>IF(Z93=0,0,VLOOKUP(Z93,'得点テーブル'!$B$14:$I$59,7,0))</f>
        <v>0</v>
      </c>
      <c r="AB93" s="67"/>
      <c r="AC93" s="21">
        <f>IF(AB93=0,0,VLOOKUP(AB93,'得点テーブル'!$B$14:$I$59,7,0))*1.25</f>
        <v>0</v>
      </c>
      <c r="AD93" s="107"/>
      <c r="AE93" s="21">
        <f>IF(AD93=0,0,VLOOKUP(AD93,'得点テーブル'!$B$14:$L$59,11,0))</f>
        <v>0</v>
      </c>
      <c r="AF93" s="67"/>
      <c r="AG93" s="21">
        <f>IF(AF93=0,0,VLOOKUP(AF93,'得点テーブル'!$B$14:$I$59,5,0))</f>
        <v>0</v>
      </c>
      <c r="AH93" s="67"/>
      <c r="AI93" s="21">
        <f>IF(AH93=0,0,VLOOKUP(AH93,'得点テーブル'!$B$14:$K$59,9,0))</f>
        <v>0</v>
      </c>
      <c r="AJ93" s="73"/>
      <c r="AK93" s="173">
        <f>IF(AJ93=0,0,VLOOKUP(AJ93,'得点テーブル'!$B$14:$K$59,10,0))</f>
        <v>0</v>
      </c>
      <c r="AL93" s="73"/>
      <c r="AM93" s="173">
        <f>IF(AL93=0,0,VLOOKUP(AL93,'得点テーブル'!$B$14:$K$59,10,0))</f>
        <v>0</v>
      </c>
      <c r="AN93" s="73"/>
      <c r="AO93" s="173">
        <f>IF(AN93=0,0,VLOOKUP(AN93,'得点テーブル'!$B$14:$K$59,10,0))</f>
        <v>0</v>
      </c>
      <c r="AP93" s="73"/>
      <c r="AQ93" s="173">
        <f>IF(AP93=0,0,VLOOKUP(AP93,'得点テーブル'!$B$14:$K$59,10,0))*1.25</f>
        <v>0</v>
      </c>
      <c r="AR93" s="73"/>
      <c r="AS93" s="173">
        <f>IF(AR93=0,0,VLOOKUP(AR93,'得点テーブル'!$B$14:$K$59,10,0))</f>
        <v>0</v>
      </c>
    </row>
    <row r="94" spans="2:45" ht="13.5">
      <c r="B94" s="129">
        <v>93</v>
      </c>
      <c r="C94" s="23">
        <f t="shared" si="4"/>
        <v>89</v>
      </c>
      <c r="D94" s="167" t="s">
        <v>352</v>
      </c>
      <c r="E94" s="215" t="s">
        <v>166</v>
      </c>
      <c r="F94" s="133"/>
      <c r="G94" s="20">
        <f t="shared" si="5"/>
        <v>4</v>
      </c>
      <c r="H94" s="73"/>
      <c r="I94" s="21">
        <f>IF(H94=0,0,VLOOKUP(H94,'得点テーブル'!$B$14:$I$59,2,0))</f>
        <v>0</v>
      </c>
      <c r="J94" s="22"/>
      <c r="K94" s="21">
        <f>IF(J94=0,0,VLOOKUP(J94,'得点テーブル'!$B$14:$I$59,2,0))*0.25</f>
        <v>0</v>
      </c>
      <c r="L94" s="67"/>
      <c r="M94" s="21">
        <f>IF(L94=0,0,VLOOKUP(L94,'得点テーブル'!$B$14:$I$59,2,0))*1.25</f>
        <v>0</v>
      </c>
      <c r="N94" s="74"/>
      <c r="O94" s="21">
        <f>IF(N94=0,0,VLOOKUP(N94,'得点テーブル'!$B$14:$I$59,3,0))</f>
        <v>0</v>
      </c>
      <c r="P94" s="107"/>
      <c r="Q94" s="21">
        <f>IF(P94=0,0,VLOOKUP(P94,'得点テーブル'!$B$14:$I$59,3,0))*1.25</f>
        <v>0</v>
      </c>
      <c r="R94" s="67"/>
      <c r="S94" s="21">
        <f>IF(R94=0,0,VLOOKUP(R94,'得点テーブル'!$B$14:$I$59,4,0))</f>
        <v>0</v>
      </c>
      <c r="T94" s="67"/>
      <c r="U94" s="21">
        <f>IF(T94=0,0,VLOOKUP(T94,'得点テーブル'!$B$14:$I$59,5,0))</f>
        <v>0</v>
      </c>
      <c r="V94" s="67"/>
      <c r="W94" s="21">
        <f>IF(V94=0,0,VLOOKUP(V94,'得点テーブル'!$B$14:$I$59,5,0))</f>
        <v>0</v>
      </c>
      <c r="X94" s="67"/>
      <c r="Y94" s="21">
        <f>IF(X94=0,0,VLOOKUP(X94,'得点テーブル'!$B$14:$I$59,6,0))</f>
        <v>0</v>
      </c>
      <c r="Z94" s="67"/>
      <c r="AA94" s="21">
        <f>IF(Z94=0,0,VLOOKUP(Z94,'得点テーブル'!$B$14:$I$59,7,0))</f>
        <v>0</v>
      </c>
      <c r="AB94" s="67"/>
      <c r="AC94" s="21">
        <f>IF(AB94=0,0,VLOOKUP(AB94,'得点テーブル'!$B$14:$I$59,7,0))*1.25</f>
        <v>0</v>
      </c>
      <c r="AD94" s="107"/>
      <c r="AE94" s="21">
        <f>IF(AD94=0,0,VLOOKUP(AD94,'得点テーブル'!$B$14:$L$59,11,0))</f>
        <v>0</v>
      </c>
      <c r="AF94" s="67" t="s">
        <v>540</v>
      </c>
      <c r="AG94" s="21">
        <f>IF(AF94=0,0,VLOOKUP(AF94,'得点テーブル'!$B$14:$I$59,5,0))</f>
        <v>4</v>
      </c>
      <c r="AH94" s="67"/>
      <c r="AI94" s="21">
        <f>IF(AH94=0,0,VLOOKUP(AH94,'得点テーブル'!$B$14:$K$59,9,0))</f>
        <v>0</v>
      </c>
      <c r="AJ94" s="73"/>
      <c r="AK94" s="173">
        <f>IF(AJ94=0,0,VLOOKUP(AJ94,'得点テーブル'!$B$14:$K$59,10,0))</f>
        <v>0</v>
      </c>
      <c r="AL94" s="73"/>
      <c r="AM94" s="173">
        <f>IF(AL94=0,0,VLOOKUP(AL94,'得点テーブル'!$B$14:$K$59,10,0))</f>
        <v>0</v>
      </c>
      <c r="AN94" s="73"/>
      <c r="AO94" s="173">
        <f>IF(AN94=0,0,VLOOKUP(AN94,'得点テーブル'!$B$14:$K$59,10,0))</f>
        <v>0</v>
      </c>
      <c r="AP94" s="73"/>
      <c r="AQ94" s="173">
        <f>IF(AP94=0,0,VLOOKUP(AP94,'得点テーブル'!$B$14:$K$59,10,0))*1.25</f>
        <v>0</v>
      </c>
      <c r="AR94" s="73"/>
      <c r="AS94" s="173">
        <f>IF(AR94=0,0,VLOOKUP(AR94,'得点テーブル'!$B$14:$K$59,10,0))</f>
        <v>0</v>
      </c>
    </row>
    <row r="95" spans="2:45" ht="13.5">
      <c r="B95" s="129">
        <v>94</v>
      </c>
      <c r="C95" s="23">
        <f t="shared" si="4"/>
        <v>89</v>
      </c>
      <c r="D95" s="181" t="s">
        <v>351</v>
      </c>
      <c r="E95" s="215" t="s">
        <v>166</v>
      </c>
      <c r="F95" s="133"/>
      <c r="G95" s="20">
        <f t="shared" si="5"/>
        <v>4</v>
      </c>
      <c r="H95" s="73"/>
      <c r="I95" s="21">
        <f>IF(H95=0,0,VLOOKUP(H95,'得点テーブル'!$B$14:$I$59,2,0))</f>
        <v>0</v>
      </c>
      <c r="J95" s="22"/>
      <c r="K95" s="21">
        <f>IF(J95=0,0,VLOOKUP(J95,'得点テーブル'!$B$14:$I$59,2,0))*0.25</f>
        <v>0</v>
      </c>
      <c r="L95" s="67"/>
      <c r="M95" s="21">
        <f>IF(L95=0,0,VLOOKUP(L95,'得点テーブル'!$B$14:$I$59,2,0))*1.25</f>
        <v>0</v>
      </c>
      <c r="N95" s="74"/>
      <c r="O95" s="21">
        <f>IF(N95=0,0,VLOOKUP(N95,'得点テーブル'!$B$14:$I$59,3,0))</f>
        <v>0</v>
      </c>
      <c r="P95" s="107"/>
      <c r="Q95" s="21">
        <f>IF(P95=0,0,VLOOKUP(P95,'得点テーブル'!$B$14:$I$59,3,0))*1.25</f>
        <v>0</v>
      </c>
      <c r="R95" s="67"/>
      <c r="S95" s="21">
        <f>IF(R95=0,0,VLOOKUP(R95,'得点テーブル'!$B$14:$I$59,4,0))</f>
        <v>0</v>
      </c>
      <c r="T95" s="67"/>
      <c r="U95" s="21">
        <f>IF(T95=0,0,VLOOKUP(T95,'得点テーブル'!$B$14:$I$59,5,0))</f>
        <v>0</v>
      </c>
      <c r="V95" s="67"/>
      <c r="W95" s="21">
        <f>IF(V95=0,0,VLOOKUP(V95,'得点テーブル'!$B$14:$I$59,5,0))</f>
        <v>0</v>
      </c>
      <c r="X95" s="67"/>
      <c r="Y95" s="21">
        <f>IF(X95=0,0,VLOOKUP(X95,'得点テーブル'!$B$14:$I$59,6,0))</f>
        <v>0</v>
      </c>
      <c r="Z95" s="67"/>
      <c r="AA95" s="21">
        <f>IF(Z95=0,0,VLOOKUP(Z95,'得点テーブル'!$B$14:$I$59,7,0))</f>
        <v>0</v>
      </c>
      <c r="AB95" s="67"/>
      <c r="AC95" s="21">
        <f>IF(AB95=0,0,VLOOKUP(AB95,'得点テーブル'!$B$14:$I$59,7,0))*1.25</f>
        <v>0</v>
      </c>
      <c r="AD95" s="107"/>
      <c r="AE95" s="21">
        <f>IF(AD95=0,0,VLOOKUP(AD95,'得点テーブル'!$B$14:$L$59,11,0))</f>
        <v>0</v>
      </c>
      <c r="AF95" s="67" t="s">
        <v>540</v>
      </c>
      <c r="AG95" s="21">
        <f>IF(AF95=0,0,VLOOKUP(AF95,'得点テーブル'!$B$14:$I$59,5,0))</f>
        <v>4</v>
      </c>
      <c r="AH95" s="67"/>
      <c r="AI95" s="21">
        <f>IF(AH95=0,0,VLOOKUP(AH95,'得点テーブル'!$B$14:$K$59,9,0))</f>
        <v>0</v>
      </c>
      <c r="AJ95" s="73"/>
      <c r="AK95" s="173">
        <f>IF(AJ95=0,0,VLOOKUP(AJ95,'得点テーブル'!$B$14:$K$59,10,0))</f>
        <v>0</v>
      </c>
      <c r="AL95" s="73"/>
      <c r="AM95" s="173">
        <f>IF(AL95=0,0,VLOOKUP(AL95,'得点テーブル'!$B$14:$K$59,10,0))</f>
        <v>0</v>
      </c>
      <c r="AN95" s="73"/>
      <c r="AO95" s="173">
        <f>IF(AN95=0,0,VLOOKUP(AN95,'得点テーブル'!$B$14:$K$59,10,0))</f>
        <v>0</v>
      </c>
      <c r="AP95" s="73"/>
      <c r="AQ95" s="173">
        <f>IF(AP95=0,0,VLOOKUP(AP95,'得点テーブル'!$B$14:$K$59,10,0))*1.25</f>
        <v>0</v>
      </c>
      <c r="AR95" s="73"/>
      <c r="AS95" s="173">
        <f>IF(AR95=0,0,VLOOKUP(AR95,'得点テーブル'!$B$14:$K$59,10,0))</f>
        <v>0</v>
      </c>
    </row>
    <row r="96" spans="2:45" ht="13.5">
      <c r="B96" s="129">
        <v>96</v>
      </c>
      <c r="C96" s="23">
        <f t="shared" si="4"/>
        <v>89</v>
      </c>
      <c r="D96" s="151" t="s">
        <v>100</v>
      </c>
      <c r="E96" s="143" t="s">
        <v>354</v>
      </c>
      <c r="F96" s="133" t="s">
        <v>85</v>
      </c>
      <c r="G96" s="20">
        <f t="shared" si="5"/>
        <v>4</v>
      </c>
      <c r="H96" s="73"/>
      <c r="I96" s="21">
        <f>IF(H96=0,0,VLOOKUP(H96,'得点テーブル'!$B$14:$I$59,2,0))</f>
        <v>0</v>
      </c>
      <c r="J96" s="22"/>
      <c r="K96" s="21">
        <f>IF(J96=0,0,VLOOKUP(J96,'得点テーブル'!$B$14:$I$59,2,0))*0.25</f>
        <v>0</v>
      </c>
      <c r="L96" s="67"/>
      <c r="M96" s="21">
        <f>IF(L96=0,0,VLOOKUP(L96,'得点テーブル'!$B$14:$I$59,2,0))*1.25</f>
        <v>0</v>
      </c>
      <c r="N96" s="74"/>
      <c r="O96" s="21">
        <f>IF(N96=0,0,VLOOKUP(N96,'得点テーブル'!$B$14:$I$59,3,0))</f>
        <v>0</v>
      </c>
      <c r="P96" s="107"/>
      <c r="Q96" s="21">
        <f>IF(P96=0,0,VLOOKUP(P96,'得点テーブル'!$B$14:$I$59,3,0))*1.25</f>
        <v>0</v>
      </c>
      <c r="R96" s="67"/>
      <c r="S96" s="21">
        <f>IF(R96=0,0,VLOOKUP(R96,'得点テーブル'!$B$14:$I$59,4,0))</f>
        <v>0</v>
      </c>
      <c r="T96" s="67"/>
      <c r="U96" s="21">
        <f>IF(T96=0,0,VLOOKUP(T96,'得点テーブル'!$B$14:$I$59,5,0))</f>
        <v>0</v>
      </c>
      <c r="V96" s="67" t="s">
        <v>443</v>
      </c>
      <c r="W96" s="21">
        <f>IF(V96=0,0,VLOOKUP(V96,'得点テーブル'!$B$14:$I$59,5,0))</f>
        <v>1</v>
      </c>
      <c r="X96" s="67"/>
      <c r="Y96" s="21">
        <f>IF(X96=0,0,VLOOKUP(X96,'得点テーブル'!$B$14:$I$59,6,0))</f>
        <v>0</v>
      </c>
      <c r="Z96" s="67"/>
      <c r="AA96" s="21">
        <f>IF(Z96=0,0,VLOOKUP(Z96,'得点テーブル'!$B$14:$I$59,7,0))</f>
        <v>0</v>
      </c>
      <c r="AB96" s="22"/>
      <c r="AC96" s="21">
        <f>IF(AB96=0,0,VLOOKUP(AB96,'得点テーブル'!$B$14:$I$59,7,0))*1.25</f>
        <v>0</v>
      </c>
      <c r="AD96" s="107"/>
      <c r="AE96" s="21">
        <f>IF(AD96=0,0,VLOOKUP(AD96,'得点テーブル'!$B$14:$L$59,11,0))</f>
        <v>0</v>
      </c>
      <c r="AF96" s="67" t="s">
        <v>230</v>
      </c>
      <c r="AG96" s="21">
        <f>IF(AF96=0,0,VLOOKUP(AF96,'得点テーブル'!$B$14:$I$59,5,0))</f>
        <v>3</v>
      </c>
      <c r="AH96" s="67"/>
      <c r="AI96" s="21">
        <f>IF(AH96=0,0,VLOOKUP(AH96,'得点テーブル'!$B$14:$K$59,9,0))</f>
        <v>0</v>
      </c>
      <c r="AJ96" s="73"/>
      <c r="AK96" s="173">
        <f>IF(AJ96=0,0,VLOOKUP(AJ96,'得点テーブル'!$B$14:$K$59,10,0))</f>
        <v>0</v>
      </c>
      <c r="AL96" s="73"/>
      <c r="AM96" s="173">
        <f>IF(AL96=0,0,VLOOKUP(AL96,'得点テーブル'!$B$14:$K$59,10,0))</f>
        <v>0</v>
      </c>
      <c r="AN96" s="73"/>
      <c r="AO96" s="173">
        <f>IF(AN96=0,0,VLOOKUP(AN96,'得点テーブル'!$B$14:$K$59,10,0))</f>
        <v>0</v>
      </c>
      <c r="AP96" s="73"/>
      <c r="AQ96" s="173">
        <f>IF(AP96=0,0,VLOOKUP(AP96,'得点テーブル'!$B$14:$K$59,10,0))*1.25</f>
        <v>0</v>
      </c>
      <c r="AR96" s="73"/>
      <c r="AS96" s="173">
        <f>IF(AR96=0,0,VLOOKUP(AR96,'得点テーブル'!$B$14:$K$59,10,0))</f>
        <v>0</v>
      </c>
    </row>
    <row r="97" spans="2:45" ht="13.5">
      <c r="B97" s="129">
        <v>97</v>
      </c>
      <c r="C97" s="23">
        <f t="shared" si="4"/>
        <v>89</v>
      </c>
      <c r="D97" s="89" t="s">
        <v>623</v>
      </c>
      <c r="E97" s="243" t="s">
        <v>516</v>
      </c>
      <c r="F97" s="244" t="s">
        <v>85</v>
      </c>
      <c r="G97" s="20">
        <f t="shared" si="5"/>
        <v>4</v>
      </c>
      <c r="H97" s="73"/>
      <c r="I97" s="21">
        <f>IF(H97=0,0,VLOOKUP(H97,'得点テーブル'!$B$14:$I$59,2,0))</f>
        <v>0</v>
      </c>
      <c r="J97" s="22"/>
      <c r="K97" s="21">
        <f>IF(J97=0,0,VLOOKUP(J97,'得点テーブル'!$B$14:$I$59,2,0))*0.25</f>
        <v>0</v>
      </c>
      <c r="L97" s="67"/>
      <c r="M97" s="21">
        <f>IF(L97=0,0,VLOOKUP(L97,'得点テーブル'!$B$14:$I$59,2,0))*1.25</f>
        <v>0</v>
      </c>
      <c r="N97" s="74"/>
      <c r="O97" s="21">
        <f>IF(N97=0,0,VLOOKUP(N97,'得点テーブル'!$B$14:$I$59,3,0))</f>
        <v>0</v>
      </c>
      <c r="P97" s="107"/>
      <c r="Q97" s="21">
        <f>IF(P97=0,0,VLOOKUP(P97,'得点テーブル'!$B$14:$I$59,3,0))*1.25</f>
        <v>0</v>
      </c>
      <c r="R97" s="67"/>
      <c r="S97" s="21">
        <f>IF(R97=0,0,VLOOKUP(R97,'得点テーブル'!$B$14:$I$59,4,0))</f>
        <v>0</v>
      </c>
      <c r="T97" s="67" t="s">
        <v>624</v>
      </c>
      <c r="U97" s="21">
        <f>IF(T97=0,0,VLOOKUP(T97,'得点テーブル'!$B$14:$I$59,5,0))</f>
        <v>4</v>
      </c>
      <c r="V97" s="67"/>
      <c r="W97" s="21">
        <f>IF(V97=0,0,VLOOKUP(V97,'得点テーブル'!$B$14:$I$59,5,0))</f>
        <v>0</v>
      </c>
      <c r="X97" s="67"/>
      <c r="Y97" s="21">
        <f>IF(X97=0,0,VLOOKUP(X97,'得点テーブル'!$B$14:$I$59,6,0))</f>
        <v>0</v>
      </c>
      <c r="Z97" s="67"/>
      <c r="AA97" s="21">
        <f>IF(Z97=0,0,VLOOKUP(Z97,'得点テーブル'!$B$14:$I$59,7,0))</f>
        <v>0</v>
      </c>
      <c r="AB97" s="67"/>
      <c r="AC97" s="21">
        <f>IF(AB97=0,0,VLOOKUP(AB97,'得点テーブル'!$B$14:$I$59,7,0))*1.25</f>
        <v>0</v>
      </c>
      <c r="AD97" s="107"/>
      <c r="AE97" s="21">
        <f>IF(AD97=0,0,VLOOKUP(AD97,'得点テーブル'!$B$14:$L$59,11,0))</f>
        <v>0</v>
      </c>
      <c r="AF97" s="67"/>
      <c r="AG97" s="21">
        <f>IF(AF97=0,0,VLOOKUP(AF97,'得点テーブル'!$B$14:$I$59,5,0))</f>
        <v>0</v>
      </c>
      <c r="AH97" s="67"/>
      <c r="AI97" s="21">
        <f>IF(AH97=0,0,VLOOKUP(AH97,'得点テーブル'!$B$14:$K$59,9,0))</f>
        <v>0</v>
      </c>
      <c r="AJ97" s="73"/>
      <c r="AK97" s="173">
        <f>IF(AJ97=0,0,VLOOKUP(AJ97,'得点テーブル'!$B$14:$K$59,10,0))</f>
        <v>0</v>
      </c>
      <c r="AL97" s="73"/>
      <c r="AM97" s="173">
        <f>IF(AL97=0,0,VLOOKUP(AL97,'得点テーブル'!$B$14:$K$59,10,0))</f>
        <v>0</v>
      </c>
      <c r="AN97" s="73"/>
      <c r="AO97" s="173">
        <f>IF(AN97=0,0,VLOOKUP(AN97,'得点テーブル'!$B$14:$K$59,10,0))</f>
        <v>0</v>
      </c>
      <c r="AP97" s="73"/>
      <c r="AQ97" s="173">
        <f>IF(AP97=0,0,VLOOKUP(AP97,'得点テーブル'!$B$14:$K$59,10,0))*1.25</f>
        <v>0</v>
      </c>
      <c r="AR97" s="73"/>
      <c r="AS97" s="173">
        <f>IF(AR97=0,0,VLOOKUP(AR97,'得点テーブル'!$B$14:$K$59,10,0))</f>
        <v>0</v>
      </c>
    </row>
    <row r="98" spans="2:45" ht="13.5">
      <c r="B98" s="129">
        <v>98</v>
      </c>
      <c r="C98" s="23">
        <f t="shared" si="4"/>
        <v>89</v>
      </c>
      <c r="D98" s="27" t="s">
        <v>47</v>
      </c>
      <c r="E98" s="143" t="s">
        <v>190</v>
      </c>
      <c r="F98" s="133" t="s">
        <v>85</v>
      </c>
      <c r="G98" s="20">
        <f t="shared" si="5"/>
        <v>4</v>
      </c>
      <c r="H98" s="73"/>
      <c r="I98" s="21">
        <f>IF(H98=0,0,VLOOKUP(H98,'得点テーブル'!$B$14:$I$59,2,0))</f>
        <v>0</v>
      </c>
      <c r="J98" s="22"/>
      <c r="K98" s="21">
        <f>IF(J98=0,0,VLOOKUP(J98,'得点テーブル'!$B$14:$I$59,2,0))*0.25</f>
        <v>0</v>
      </c>
      <c r="L98" s="67"/>
      <c r="M98" s="21">
        <f>IF(L98=0,0,VLOOKUP(L98,'得点テーブル'!$B$14:$I$59,2,0))*1.25</f>
        <v>0</v>
      </c>
      <c r="N98" s="74"/>
      <c r="O98" s="21">
        <f>IF(N98=0,0,VLOOKUP(N98,'得点テーブル'!$B$14:$I$59,3,0))</f>
        <v>0</v>
      </c>
      <c r="P98" s="107"/>
      <c r="Q98" s="21">
        <f>IF(P98=0,0,VLOOKUP(P98,'得点テーブル'!$B$14:$I$59,3,0))*1.25</f>
        <v>0</v>
      </c>
      <c r="R98" s="67" t="s">
        <v>253</v>
      </c>
      <c r="S98" s="21">
        <f>IF(R98=0,0,VLOOKUP(R98,'得点テーブル'!$B$14:$I$59,4,0))</f>
        <v>2</v>
      </c>
      <c r="T98" s="67"/>
      <c r="U98" s="21">
        <f>IF(T98=0,0,VLOOKUP(T98,'得点テーブル'!$B$14:$I$59,5,0))</f>
        <v>0</v>
      </c>
      <c r="V98" s="67" t="s">
        <v>231</v>
      </c>
      <c r="W98" s="21">
        <f>IF(V98=0,0,VLOOKUP(V98,'得点テーブル'!$B$14:$I$59,5,0))</f>
        <v>2</v>
      </c>
      <c r="X98" s="67"/>
      <c r="Y98" s="21">
        <f>IF(X98=0,0,VLOOKUP(X98,'得点テーブル'!$B$14:$I$59,6,0))</f>
        <v>0</v>
      </c>
      <c r="Z98" s="67"/>
      <c r="AA98" s="21">
        <f>IF(Z98=0,0,VLOOKUP(Z98,'得点テーブル'!$B$14:$I$59,7,0))</f>
        <v>0</v>
      </c>
      <c r="AB98" s="67"/>
      <c r="AC98" s="21">
        <f>IF(AB98=0,0,VLOOKUP(AB98,'得点テーブル'!$B$14:$I$59,7,0))*1.25</f>
        <v>0</v>
      </c>
      <c r="AD98" s="107"/>
      <c r="AE98" s="21">
        <f>IF(AD98=0,0,VLOOKUP(AD98,'得点テーブル'!$B$14:$L$59,11,0))</f>
        <v>0</v>
      </c>
      <c r="AF98" s="67"/>
      <c r="AG98" s="21">
        <f>IF(AF98=0,0,VLOOKUP(AF98,'得点テーブル'!$B$14:$I$59,5,0))</f>
        <v>0</v>
      </c>
      <c r="AH98" s="67"/>
      <c r="AI98" s="21">
        <f>IF(AH98=0,0,VLOOKUP(AH98,'得点テーブル'!$B$14:$K$59,9,0))</f>
        <v>0</v>
      </c>
      <c r="AJ98" s="73"/>
      <c r="AK98" s="173">
        <f>IF(AJ98=0,0,VLOOKUP(AJ98,'得点テーブル'!$B$14:$K$59,10,0))</f>
        <v>0</v>
      </c>
      <c r="AL98" s="73"/>
      <c r="AM98" s="173">
        <f>IF(AL98=0,0,VLOOKUP(AL98,'得点テーブル'!$B$14:$K$59,10,0))</f>
        <v>0</v>
      </c>
      <c r="AN98" s="73"/>
      <c r="AO98" s="173">
        <f>IF(AN98=0,0,VLOOKUP(AN98,'得点テーブル'!$B$14:$K$59,10,0))</f>
        <v>0</v>
      </c>
      <c r="AP98" s="73"/>
      <c r="AQ98" s="173">
        <f>IF(AP98=0,0,VLOOKUP(AP98,'得点テーブル'!$B$14:$K$59,10,0))*1.25</f>
        <v>0</v>
      </c>
      <c r="AR98" s="73"/>
      <c r="AS98" s="173">
        <f>IF(AR98=0,0,VLOOKUP(AR98,'得点テーブル'!$B$14:$K$59,10,0))</f>
        <v>0</v>
      </c>
    </row>
    <row r="99" spans="2:45" ht="13.5">
      <c r="B99" s="129">
        <v>99</v>
      </c>
      <c r="C99" s="23">
        <f t="shared" si="4"/>
        <v>94</v>
      </c>
      <c r="D99" s="151" t="s">
        <v>273</v>
      </c>
      <c r="E99" s="143" t="s">
        <v>190</v>
      </c>
      <c r="F99" s="132" t="s">
        <v>118</v>
      </c>
      <c r="G99" s="20">
        <f t="shared" si="5"/>
        <v>3</v>
      </c>
      <c r="H99" s="73"/>
      <c r="I99" s="21">
        <f>IF(H99=0,0,VLOOKUP(H99,'得点テーブル'!$B$14:$I$59,2,0))</f>
        <v>0</v>
      </c>
      <c r="J99" s="22"/>
      <c r="K99" s="21">
        <f>IF(J99=0,0,VLOOKUP(J99,'得点テーブル'!$B$14:$I$59,2,0))*0.25</f>
        <v>0</v>
      </c>
      <c r="L99" s="67"/>
      <c r="M99" s="21">
        <f>IF(L99=0,0,VLOOKUP(L99,'得点テーブル'!$B$14:$I$59,2,0))*1.25</f>
        <v>0</v>
      </c>
      <c r="N99" s="74"/>
      <c r="O99" s="21">
        <f>IF(N99=0,0,VLOOKUP(N99,'得点テーブル'!$B$14:$I$59,3,0))</f>
        <v>0</v>
      </c>
      <c r="P99" s="107"/>
      <c r="Q99" s="21">
        <f>IF(P99=0,0,VLOOKUP(P99,'得点テーブル'!$B$14:$I$59,3,0))*1.25</f>
        <v>0</v>
      </c>
      <c r="R99" s="67" t="s">
        <v>253</v>
      </c>
      <c r="S99" s="21">
        <f>IF(R99=0,0,VLOOKUP(R99,'得点テーブル'!$B$14:$I$59,4,0))</f>
        <v>2</v>
      </c>
      <c r="T99" s="67"/>
      <c r="U99" s="21">
        <f>IF(T99=0,0,VLOOKUP(T99,'得点テーブル'!$B$14:$I$59,5,0))</f>
        <v>0</v>
      </c>
      <c r="V99" s="67" t="s">
        <v>443</v>
      </c>
      <c r="W99" s="21">
        <f>IF(V99=0,0,VLOOKUP(V99,'得点テーブル'!$B$14:$I$59,5,0))</f>
        <v>1</v>
      </c>
      <c r="X99" s="67"/>
      <c r="Y99" s="21">
        <f>IF(X99=0,0,VLOOKUP(X99,'得点テーブル'!$B$14:$I$59,6,0))</f>
        <v>0</v>
      </c>
      <c r="Z99" s="67"/>
      <c r="AA99" s="21">
        <f>IF(Z99=0,0,VLOOKUP(Z99,'得点テーブル'!$B$14:$I$59,7,0))</f>
        <v>0</v>
      </c>
      <c r="AB99" s="22"/>
      <c r="AC99" s="21">
        <f>IF(AB99=0,0,VLOOKUP(AB99,'得点テーブル'!$B$14:$I$59,7,0))*1.25</f>
        <v>0</v>
      </c>
      <c r="AD99" s="107"/>
      <c r="AE99" s="21">
        <f>IF(AD99=0,0,VLOOKUP(AD99,'得点テーブル'!$B$14:$L$59,11,0))</f>
        <v>0</v>
      </c>
      <c r="AF99" s="67"/>
      <c r="AG99" s="21">
        <f>IF(AF99=0,0,VLOOKUP(AF99,'得点テーブル'!$B$14:$I$59,5,0))</f>
        <v>0</v>
      </c>
      <c r="AH99" s="67"/>
      <c r="AI99" s="21">
        <f>IF(AH99=0,0,VLOOKUP(AH99,'得点テーブル'!$B$14:$K$59,9,0))</f>
        <v>0</v>
      </c>
      <c r="AJ99" s="73"/>
      <c r="AK99" s="173">
        <f>IF(AJ99=0,0,VLOOKUP(AJ99,'得点テーブル'!$B$14:$K$59,10,0))</f>
        <v>0</v>
      </c>
      <c r="AL99" s="73"/>
      <c r="AM99" s="173">
        <f>IF(AL99=0,0,VLOOKUP(AL99,'得点テーブル'!$B$14:$K$59,10,0))</f>
        <v>0</v>
      </c>
      <c r="AN99" s="73"/>
      <c r="AO99" s="173">
        <f>IF(AN99=0,0,VLOOKUP(AN99,'得点テーブル'!$B$14:$K$59,10,0))</f>
        <v>0</v>
      </c>
      <c r="AP99" s="73"/>
      <c r="AQ99" s="173">
        <f>IF(AP99=0,0,VLOOKUP(AP99,'得点テーブル'!$B$14:$K$59,10,0))*1.25</f>
        <v>0</v>
      </c>
      <c r="AR99" s="73"/>
      <c r="AS99" s="173">
        <f>IF(AR99=0,0,VLOOKUP(AR99,'得点テーブル'!$B$14:$K$59,10,0))</f>
        <v>0</v>
      </c>
    </row>
    <row r="100" spans="2:45" ht="13.5">
      <c r="B100" s="129">
        <v>100</v>
      </c>
      <c r="C100" s="23">
        <f t="shared" si="4"/>
        <v>94</v>
      </c>
      <c r="D100" s="167" t="s">
        <v>353</v>
      </c>
      <c r="E100" s="214" t="s">
        <v>354</v>
      </c>
      <c r="F100" s="133"/>
      <c r="G100" s="20">
        <f t="shared" si="5"/>
        <v>3</v>
      </c>
      <c r="H100" s="73"/>
      <c r="I100" s="21">
        <f>IF(H100=0,0,VLOOKUP(H100,'得点テーブル'!$B$14:$I$59,2,0))</f>
        <v>0</v>
      </c>
      <c r="J100" s="22"/>
      <c r="K100" s="21">
        <f>IF(J100=0,0,VLOOKUP(J100,'得点テーブル'!$B$14:$I$59,2,0))*0.25</f>
        <v>0</v>
      </c>
      <c r="L100" s="67"/>
      <c r="M100" s="21">
        <f>IF(L100=0,0,VLOOKUP(L100,'得点テーブル'!$B$14:$I$59,2,0))*1.25</f>
        <v>0</v>
      </c>
      <c r="N100" s="74"/>
      <c r="O100" s="21">
        <f>IF(N100=0,0,VLOOKUP(N100,'得点テーブル'!$B$14:$I$59,3,0))</f>
        <v>0</v>
      </c>
      <c r="P100" s="107"/>
      <c r="Q100" s="21">
        <f>IF(P100=0,0,VLOOKUP(P100,'得点テーブル'!$B$14:$I$59,3,0))*1.25</f>
        <v>0</v>
      </c>
      <c r="R100" s="67"/>
      <c r="S100" s="21">
        <f>IF(R100=0,0,VLOOKUP(R100,'得点テーブル'!$B$14:$I$59,4,0))</f>
        <v>0</v>
      </c>
      <c r="T100" s="67"/>
      <c r="U100" s="21">
        <f>IF(T100=0,0,VLOOKUP(T100,'得点テーブル'!$B$14:$I$59,5,0))</f>
        <v>0</v>
      </c>
      <c r="V100" s="67"/>
      <c r="W100" s="21">
        <f>IF(V100=0,0,VLOOKUP(V100,'得点テーブル'!$B$14:$I$59,5,0))</f>
        <v>0</v>
      </c>
      <c r="X100" s="67"/>
      <c r="Y100" s="21">
        <f>IF(X100=0,0,VLOOKUP(X100,'得点テーブル'!$B$14:$I$59,6,0))</f>
        <v>0</v>
      </c>
      <c r="Z100" s="67"/>
      <c r="AA100" s="21">
        <f>IF(Z100=0,0,VLOOKUP(Z100,'得点テーブル'!$B$14:$I$59,7,0))</f>
        <v>0</v>
      </c>
      <c r="AB100" s="67"/>
      <c r="AC100" s="21">
        <f>IF(AB100=0,0,VLOOKUP(AB100,'得点テーブル'!$B$14:$I$59,7,0))*1.25</f>
        <v>0</v>
      </c>
      <c r="AD100" s="107"/>
      <c r="AE100" s="21">
        <f>IF(AD100=0,0,VLOOKUP(AD100,'得点テーブル'!$B$14:$L$59,11,0))</f>
        <v>0</v>
      </c>
      <c r="AF100" s="67" t="s">
        <v>538</v>
      </c>
      <c r="AG100" s="21">
        <f>IF(AF100=0,0,VLOOKUP(AF100,'得点テーブル'!$B$14:$I$59,5,0))</f>
        <v>3</v>
      </c>
      <c r="AH100" s="67"/>
      <c r="AI100" s="21">
        <f>IF(AH100=0,0,VLOOKUP(AH100,'得点テーブル'!$B$14:$K$59,9,0))</f>
        <v>0</v>
      </c>
      <c r="AJ100" s="73"/>
      <c r="AK100" s="173">
        <f>IF(AJ100=0,0,VLOOKUP(AJ100,'得点テーブル'!$B$14:$K$59,10,0))</f>
        <v>0</v>
      </c>
      <c r="AL100" s="73"/>
      <c r="AM100" s="173">
        <f>IF(AL100=0,0,VLOOKUP(AL100,'得点テーブル'!$B$14:$K$59,10,0))</f>
        <v>0</v>
      </c>
      <c r="AN100" s="73"/>
      <c r="AO100" s="173">
        <f>IF(AN100=0,0,VLOOKUP(AN100,'得点テーブル'!$B$14:$K$59,10,0))</f>
        <v>0</v>
      </c>
      <c r="AP100" s="73"/>
      <c r="AQ100" s="173">
        <f>IF(AP100=0,0,VLOOKUP(AP100,'得点テーブル'!$B$14:$K$59,10,0))*1.25</f>
        <v>0</v>
      </c>
      <c r="AR100" s="73"/>
      <c r="AS100" s="173">
        <f>IF(AR100=0,0,VLOOKUP(AR100,'得点テーブル'!$B$14:$K$59,10,0))</f>
        <v>0</v>
      </c>
    </row>
    <row r="101" spans="2:45" ht="13.5">
      <c r="B101" s="129">
        <v>101</v>
      </c>
      <c r="C101" s="23">
        <f t="shared" si="4"/>
        <v>94</v>
      </c>
      <c r="D101" s="151" t="s">
        <v>274</v>
      </c>
      <c r="E101" s="143" t="s">
        <v>190</v>
      </c>
      <c r="F101" s="133" t="s">
        <v>85</v>
      </c>
      <c r="G101" s="20">
        <f t="shared" si="5"/>
        <v>3</v>
      </c>
      <c r="H101" s="73"/>
      <c r="I101" s="21">
        <f>IF(H101=0,0,VLOOKUP(H101,'得点テーブル'!$B$14:$I$59,2,0))</f>
        <v>0</v>
      </c>
      <c r="J101" s="22"/>
      <c r="K101" s="21">
        <f>IF(J101=0,0,VLOOKUP(J101,'得点テーブル'!$B$14:$I$59,2,0))*0.25</f>
        <v>0</v>
      </c>
      <c r="L101" s="67"/>
      <c r="M101" s="21">
        <f>IF(L101=0,0,VLOOKUP(L101,'得点テーブル'!$B$14:$I$59,2,0))*1.25</f>
        <v>0</v>
      </c>
      <c r="N101" s="74"/>
      <c r="O101" s="21">
        <f>IF(N101=0,0,VLOOKUP(N101,'得点テーブル'!$B$14:$I$59,3,0))</f>
        <v>0</v>
      </c>
      <c r="P101" s="107"/>
      <c r="Q101" s="21">
        <f>IF(P101=0,0,VLOOKUP(P101,'得点テーブル'!$B$14:$I$59,3,0))*1.25</f>
        <v>0</v>
      </c>
      <c r="R101" s="67"/>
      <c r="S101" s="21">
        <f>IF(R101=0,0,VLOOKUP(R101,'得点テーブル'!$B$14:$I$59,4,0))</f>
        <v>0</v>
      </c>
      <c r="T101" s="67"/>
      <c r="U101" s="21">
        <f>IF(T101=0,0,VLOOKUP(T101,'得点テーブル'!$B$14:$I$59,5,0))</f>
        <v>0</v>
      </c>
      <c r="V101" s="67" t="s">
        <v>230</v>
      </c>
      <c r="W101" s="21">
        <f>IF(V101=0,0,VLOOKUP(V101,'得点テーブル'!$B$14:$I$59,5,0))</f>
        <v>3</v>
      </c>
      <c r="X101" s="67"/>
      <c r="Y101" s="21">
        <f>IF(X101=0,0,VLOOKUP(X101,'得点テーブル'!$B$14:$I$59,6,0))</f>
        <v>0</v>
      </c>
      <c r="Z101" s="67"/>
      <c r="AA101" s="21">
        <f>IF(Z101=0,0,VLOOKUP(Z101,'得点テーブル'!$B$14:$I$59,7,0))</f>
        <v>0</v>
      </c>
      <c r="AB101" s="22"/>
      <c r="AC101" s="21">
        <f>IF(AB101=0,0,VLOOKUP(AB101,'得点テーブル'!$B$14:$I$59,7,0))*1.25</f>
        <v>0</v>
      </c>
      <c r="AD101" s="107"/>
      <c r="AE101" s="21">
        <f>IF(AD101=0,0,VLOOKUP(AD101,'得点テーブル'!$B$14:$L$59,11,0))</f>
        <v>0</v>
      </c>
      <c r="AF101" s="67"/>
      <c r="AG101" s="21">
        <f>IF(AF101=0,0,VLOOKUP(AF101,'得点テーブル'!$B$14:$I$59,5,0))</f>
        <v>0</v>
      </c>
      <c r="AH101" s="67"/>
      <c r="AI101" s="21">
        <f>IF(AH101=0,0,VLOOKUP(AH101,'得点テーブル'!$B$14:$K$59,9,0))</f>
        <v>0</v>
      </c>
      <c r="AJ101" s="73"/>
      <c r="AK101" s="173">
        <f>IF(AJ101=0,0,VLOOKUP(AJ101,'得点テーブル'!$B$14:$K$59,10,0))</f>
        <v>0</v>
      </c>
      <c r="AL101" s="73"/>
      <c r="AM101" s="173">
        <f>IF(AL101=0,0,VLOOKUP(AL101,'得点テーブル'!$B$14:$K$59,10,0))</f>
        <v>0</v>
      </c>
      <c r="AN101" s="73"/>
      <c r="AO101" s="173">
        <f>IF(AN101=0,0,VLOOKUP(AN101,'得点テーブル'!$B$14:$K$59,10,0))</f>
        <v>0</v>
      </c>
      <c r="AP101" s="73"/>
      <c r="AQ101" s="173">
        <f>IF(AP101=0,0,VLOOKUP(AP101,'得点テーブル'!$B$14:$K$59,10,0))*1.25</f>
        <v>0</v>
      </c>
      <c r="AR101" s="73"/>
      <c r="AS101" s="173">
        <f>IF(AR101=0,0,VLOOKUP(AR101,'得点テーブル'!$B$14:$K$59,10,0))</f>
        <v>0</v>
      </c>
    </row>
    <row r="102" spans="2:45" ht="13.5">
      <c r="B102" s="129">
        <v>102</v>
      </c>
      <c r="C102" s="23">
        <f aca="true" t="shared" si="6" ref="C102:C133">IF(G102=0,"",RANK(G102,$G$6:$G$174))</f>
        <v>94</v>
      </c>
      <c r="D102" s="151" t="s">
        <v>101</v>
      </c>
      <c r="E102" s="143" t="s">
        <v>354</v>
      </c>
      <c r="F102" s="133" t="s">
        <v>85</v>
      </c>
      <c r="G102" s="20">
        <f aca="true" t="shared" si="7" ref="G102:G133">SUM(I102+K102+M102+O102+Q102+U102+S102+W102+Y102+AA102+AC102+AE102+AG102+AI102+AK102+AO102+AQ102+AS102)</f>
        <v>3</v>
      </c>
      <c r="H102" s="73"/>
      <c r="I102" s="21">
        <f>IF(H102=0,0,VLOOKUP(H102,'得点テーブル'!$B$14:$I$59,2,0))</f>
        <v>0</v>
      </c>
      <c r="J102" s="22"/>
      <c r="K102" s="21">
        <f>IF(J102=0,0,VLOOKUP(J102,'得点テーブル'!$B$14:$I$59,2,0))*0.25</f>
        <v>0</v>
      </c>
      <c r="L102" s="67"/>
      <c r="M102" s="21">
        <f>IF(L102=0,0,VLOOKUP(L102,'得点テーブル'!$B$14:$I$59,2,0))*1.25</f>
        <v>0</v>
      </c>
      <c r="N102" s="74"/>
      <c r="O102" s="21">
        <f>IF(N102=0,0,VLOOKUP(N102,'得点テーブル'!$B$14:$I$59,3,0))</f>
        <v>0</v>
      </c>
      <c r="P102" s="107"/>
      <c r="Q102" s="21">
        <f>IF(P102=0,0,VLOOKUP(P102,'得点テーブル'!$B$14:$I$59,3,0))*1.25</f>
        <v>0</v>
      </c>
      <c r="R102" s="67"/>
      <c r="S102" s="21">
        <f>IF(R102=0,0,VLOOKUP(R102,'得点テーブル'!$B$14:$I$59,4,0))</f>
        <v>0</v>
      </c>
      <c r="T102" s="67"/>
      <c r="U102" s="21">
        <f>IF(T102=0,0,VLOOKUP(T102,'得点テーブル'!$B$14:$I$59,5,0))</f>
        <v>0</v>
      </c>
      <c r="V102" s="67" t="s">
        <v>443</v>
      </c>
      <c r="W102" s="21">
        <f>IF(V102=0,0,VLOOKUP(V102,'得点テーブル'!$B$14:$I$59,5,0))</f>
        <v>1</v>
      </c>
      <c r="X102" s="67"/>
      <c r="Y102" s="21">
        <f>IF(X102=0,0,VLOOKUP(X102,'得点テーブル'!$B$14:$I$59,6,0))</f>
        <v>0</v>
      </c>
      <c r="Z102" s="67"/>
      <c r="AA102" s="21">
        <f>IF(Z102=0,0,VLOOKUP(Z102,'得点テーブル'!$B$14:$I$59,7,0))</f>
        <v>0</v>
      </c>
      <c r="AB102" s="22"/>
      <c r="AC102" s="21">
        <f>IF(AB102=0,0,VLOOKUP(AB102,'得点テーブル'!$B$14:$I$59,7,0))*1.25</f>
        <v>0</v>
      </c>
      <c r="AD102" s="107"/>
      <c r="AE102" s="21">
        <f>IF(AD102=0,0,VLOOKUP(AD102,'得点テーブル'!$B$14:$L$59,11,0))</f>
        <v>0</v>
      </c>
      <c r="AF102" s="67" t="s">
        <v>541</v>
      </c>
      <c r="AG102" s="21">
        <f>IF(AF102=0,0,VLOOKUP(AF102,'得点テーブル'!$B$14:$I$59,5,0))</f>
        <v>2</v>
      </c>
      <c r="AH102" s="67"/>
      <c r="AI102" s="21">
        <f>IF(AH102=0,0,VLOOKUP(AH102,'得点テーブル'!$B$14:$K$59,9,0))</f>
        <v>0</v>
      </c>
      <c r="AJ102" s="73"/>
      <c r="AK102" s="173">
        <f>IF(AJ102=0,0,VLOOKUP(AJ102,'得点テーブル'!$B$14:$K$59,10,0))</f>
        <v>0</v>
      </c>
      <c r="AL102" s="73"/>
      <c r="AM102" s="173">
        <f>IF(AL102=0,0,VLOOKUP(AL102,'得点テーブル'!$B$14:$K$59,10,0))</f>
        <v>0</v>
      </c>
      <c r="AN102" s="73"/>
      <c r="AO102" s="173">
        <f>IF(AN102=0,0,VLOOKUP(AN102,'得点テーブル'!$B$14:$K$59,10,0))</f>
        <v>0</v>
      </c>
      <c r="AP102" s="73"/>
      <c r="AQ102" s="173">
        <f>IF(AP102=0,0,VLOOKUP(AP102,'得点テーブル'!$B$14:$K$59,10,0))*1.25</f>
        <v>0</v>
      </c>
      <c r="AR102" s="73"/>
      <c r="AS102" s="173">
        <f>IF(AR102=0,0,VLOOKUP(AR102,'得点テーブル'!$B$14:$K$59,10,0))</f>
        <v>0</v>
      </c>
    </row>
    <row r="103" spans="2:45" ht="13.5">
      <c r="B103" s="129">
        <v>103</v>
      </c>
      <c r="C103" s="23">
        <f t="shared" si="6"/>
        <v>94</v>
      </c>
      <c r="D103" s="151" t="s">
        <v>277</v>
      </c>
      <c r="E103" s="95" t="s">
        <v>190</v>
      </c>
      <c r="F103" s="133" t="s">
        <v>85</v>
      </c>
      <c r="G103" s="20">
        <f t="shared" si="7"/>
        <v>3</v>
      </c>
      <c r="H103" s="73"/>
      <c r="I103" s="21">
        <f>IF(H103=0,0,VLOOKUP(H103,'得点テーブル'!$B$14:$I$59,2,0))</f>
        <v>0</v>
      </c>
      <c r="J103" s="22"/>
      <c r="K103" s="21">
        <f>IF(J103=0,0,VLOOKUP(J103,'得点テーブル'!$B$14:$I$59,2,0))*0.25</f>
        <v>0</v>
      </c>
      <c r="L103" s="67"/>
      <c r="M103" s="21">
        <f>IF(L103=0,0,VLOOKUP(L103,'得点テーブル'!$B$14:$I$59,2,0))*1.25</f>
        <v>0</v>
      </c>
      <c r="N103" s="74"/>
      <c r="O103" s="21">
        <f>IF(N103=0,0,VLOOKUP(N103,'得点テーブル'!$B$14:$I$59,3,0))</f>
        <v>0</v>
      </c>
      <c r="P103" s="107"/>
      <c r="Q103" s="21">
        <f>IF(P103=0,0,VLOOKUP(P103,'得点テーブル'!$B$14:$I$59,3,0))*1.25</f>
        <v>0</v>
      </c>
      <c r="R103" s="67" t="s">
        <v>253</v>
      </c>
      <c r="S103" s="21">
        <f>IF(R103=0,0,VLOOKUP(R103,'得点テーブル'!$B$14:$I$59,4,0))</f>
        <v>2</v>
      </c>
      <c r="T103" s="67"/>
      <c r="U103" s="21">
        <f>IF(T103=0,0,VLOOKUP(T103,'得点テーブル'!$B$14:$I$59,5,0))</f>
        <v>0</v>
      </c>
      <c r="V103" s="67" t="s">
        <v>443</v>
      </c>
      <c r="W103" s="21">
        <f>IF(V103=0,0,VLOOKUP(V103,'得点テーブル'!$B$14:$I$59,5,0))</f>
        <v>1</v>
      </c>
      <c r="X103" s="67"/>
      <c r="Y103" s="21">
        <f>IF(X103=0,0,VLOOKUP(X103,'得点テーブル'!$B$14:$I$59,6,0))</f>
        <v>0</v>
      </c>
      <c r="Z103" s="67"/>
      <c r="AA103" s="21">
        <f>IF(Z103=0,0,VLOOKUP(Z103,'得点テーブル'!$B$14:$I$59,7,0))</f>
        <v>0</v>
      </c>
      <c r="AB103" s="22"/>
      <c r="AC103" s="21">
        <f>IF(AB103=0,0,VLOOKUP(AB103,'得点テーブル'!$B$14:$I$59,7,0))*1.25</f>
        <v>0</v>
      </c>
      <c r="AD103" s="107"/>
      <c r="AE103" s="21">
        <f>IF(AD103=0,0,VLOOKUP(AD103,'得点テーブル'!$B$14:$L$59,11,0))</f>
        <v>0</v>
      </c>
      <c r="AF103" s="67"/>
      <c r="AG103" s="21">
        <f>IF(AF103=0,0,VLOOKUP(AF103,'得点テーブル'!$B$14:$I$59,5,0))</f>
        <v>0</v>
      </c>
      <c r="AH103" s="67"/>
      <c r="AI103" s="21">
        <f>IF(AH103=0,0,VLOOKUP(AH103,'得点テーブル'!$B$14:$K$59,9,0))</f>
        <v>0</v>
      </c>
      <c r="AJ103" s="73"/>
      <c r="AK103" s="173">
        <f>IF(AJ103=0,0,VLOOKUP(AJ103,'得点テーブル'!$B$14:$K$59,10,0))</f>
        <v>0</v>
      </c>
      <c r="AL103" s="73"/>
      <c r="AM103" s="173">
        <f>IF(AL103=0,0,VLOOKUP(AL103,'得点テーブル'!$B$14:$K$59,10,0))</f>
        <v>0</v>
      </c>
      <c r="AN103" s="73"/>
      <c r="AO103" s="173">
        <f>IF(AN103=0,0,VLOOKUP(AN103,'得点テーブル'!$B$14:$K$59,10,0))</f>
        <v>0</v>
      </c>
      <c r="AP103" s="73"/>
      <c r="AQ103" s="173">
        <f>IF(AP103=0,0,VLOOKUP(AP103,'得点テーブル'!$B$14:$K$59,10,0))*1.25</f>
        <v>0</v>
      </c>
      <c r="AR103" s="73"/>
      <c r="AS103" s="173">
        <f>IF(AR103=0,0,VLOOKUP(AR103,'得点テーブル'!$B$14:$K$59,10,0))</f>
        <v>0</v>
      </c>
    </row>
    <row r="104" spans="2:45" ht="13.5">
      <c r="B104" s="129">
        <v>105</v>
      </c>
      <c r="C104" s="23">
        <f t="shared" si="6"/>
        <v>94</v>
      </c>
      <c r="D104" s="189" t="s">
        <v>389</v>
      </c>
      <c r="E104" s="200" t="s">
        <v>507</v>
      </c>
      <c r="F104" s="133" t="s">
        <v>118</v>
      </c>
      <c r="G104" s="20">
        <f t="shared" si="7"/>
        <v>3</v>
      </c>
      <c r="H104" s="73" t="s">
        <v>441</v>
      </c>
      <c r="I104" s="21">
        <f>IF(H104=0,0,VLOOKUP(H104,'得点テーブル'!$B$14:$I$59,2,0))</f>
        <v>3</v>
      </c>
      <c r="J104" s="22"/>
      <c r="K104" s="21">
        <f>IF(J104=0,0,VLOOKUP(J104,'得点テーブル'!$B$14:$I$59,2,0))*0.25</f>
        <v>0</v>
      </c>
      <c r="L104" s="67"/>
      <c r="M104" s="21">
        <f>IF(L104=0,0,VLOOKUP(L104,'得点テーブル'!$B$14:$I$59,2,0))*1.25</f>
        <v>0</v>
      </c>
      <c r="N104" s="74"/>
      <c r="O104" s="21">
        <f>IF(N104=0,0,VLOOKUP(N104,'得点テーブル'!$B$14:$I$59,3,0))</f>
        <v>0</v>
      </c>
      <c r="P104" s="107"/>
      <c r="Q104" s="21">
        <f>IF(P104=0,0,VLOOKUP(P104,'得点テーブル'!$B$14:$I$59,3,0))*1.25</f>
        <v>0</v>
      </c>
      <c r="R104" s="67"/>
      <c r="S104" s="21">
        <f>IF(R104=0,0,VLOOKUP(R104,'得点テーブル'!$B$14:$I$59,4,0))</f>
        <v>0</v>
      </c>
      <c r="T104" s="67"/>
      <c r="U104" s="21">
        <f>IF(T104=0,0,VLOOKUP(T104,'得点テーブル'!$B$14:$I$59,5,0))</f>
        <v>0</v>
      </c>
      <c r="V104" s="67"/>
      <c r="W104" s="21">
        <f>IF(V104=0,0,VLOOKUP(V104,'得点テーブル'!$B$14:$I$59,5,0))</f>
        <v>0</v>
      </c>
      <c r="X104" s="67"/>
      <c r="Y104" s="21">
        <f>IF(X104=0,0,VLOOKUP(X104,'得点テーブル'!$B$14:$I$59,6,0))</f>
        <v>0</v>
      </c>
      <c r="Z104" s="67"/>
      <c r="AA104" s="21">
        <f>IF(Z104=0,0,VLOOKUP(Z104,'得点テーブル'!$B$14:$I$59,7,0))</f>
        <v>0</v>
      </c>
      <c r="AB104" s="67"/>
      <c r="AC104" s="21">
        <f>IF(AB104=0,0,VLOOKUP(AB104,'得点テーブル'!$B$14:$I$59,7,0))*1.25</f>
        <v>0</v>
      </c>
      <c r="AD104" s="107"/>
      <c r="AE104" s="21">
        <f>IF(AD104=0,0,VLOOKUP(AD104,'得点テーブル'!$B$14:$L$59,11,0))</f>
        <v>0</v>
      </c>
      <c r="AF104" s="67"/>
      <c r="AG104" s="21">
        <f>IF(AF104=0,0,VLOOKUP(AF104,'得点テーブル'!$B$14:$I$59,5,0))</f>
        <v>0</v>
      </c>
      <c r="AH104" s="67"/>
      <c r="AI104" s="21">
        <f>IF(AH104=0,0,VLOOKUP(AH104,'得点テーブル'!$B$14:$K$59,9,0))</f>
        <v>0</v>
      </c>
      <c r="AJ104" s="73"/>
      <c r="AK104" s="173">
        <f>IF(AJ104=0,0,VLOOKUP(AJ104,'得点テーブル'!$B$14:$K$59,10,0))</f>
        <v>0</v>
      </c>
      <c r="AL104" s="73"/>
      <c r="AM104" s="173">
        <f>IF(AL104=0,0,VLOOKUP(AL104,'得点テーブル'!$B$14:$K$59,10,0))</f>
        <v>0</v>
      </c>
      <c r="AN104" s="73"/>
      <c r="AO104" s="173">
        <f>IF(AN104=0,0,VLOOKUP(AN104,'得点テーブル'!$B$14:$K$59,10,0))</f>
        <v>0</v>
      </c>
      <c r="AP104" s="73"/>
      <c r="AQ104" s="173">
        <f>IF(AP104=0,0,VLOOKUP(AP104,'得点テーブル'!$B$14:$K$59,10,0))*1.25</f>
        <v>0</v>
      </c>
      <c r="AR104" s="73"/>
      <c r="AS104" s="173">
        <f>IF(AR104=0,0,VLOOKUP(AR104,'得点テーブル'!$B$14:$K$59,10,0))</f>
        <v>0</v>
      </c>
    </row>
    <row r="105" spans="2:45" ht="13.5">
      <c r="B105" s="129">
        <v>107</v>
      </c>
      <c r="C105" s="23">
        <f t="shared" si="6"/>
        <v>94</v>
      </c>
      <c r="D105" s="93" t="s">
        <v>625</v>
      </c>
      <c r="E105" s="200" t="s">
        <v>626</v>
      </c>
      <c r="F105" s="239" t="s">
        <v>118</v>
      </c>
      <c r="G105" s="20">
        <f t="shared" si="7"/>
        <v>3</v>
      </c>
      <c r="H105" s="73"/>
      <c r="I105" s="21">
        <f>IF(H105=0,0,VLOOKUP(H105,'得点テーブル'!$B$14:$I$59,2,0))</f>
        <v>0</v>
      </c>
      <c r="J105" s="22"/>
      <c r="K105" s="21">
        <f>IF(J105=0,0,VLOOKUP(J105,'得点テーブル'!$B$14:$I$59,2,0))*0.25</f>
        <v>0</v>
      </c>
      <c r="L105" s="67"/>
      <c r="M105" s="21">
        <f>IF(L105=0,0,VLOOKUP(L105,'得点テーブル'!$B$14:$I$59,2,0))*1.25</f>
        <v>0</v>
      </c>
      <c r="N105" s="74"/>
      <c r="O105" s="21">
        <f>IF(N105=0,0,VLOOKUP(N105,'得点テーブル'!$B$14:$I$59,3,0))</f>
        <v>0</v>
      </c>
      <c r="P105" s="107"/>
      <c r="Q105" s="21">
        <f>IF(P105=0,0,VLOOKUP(P105,'得点テーブル'!$B$14:$I$59,3,0))*1.25</f>
        <v>0</v>
      </c>
      <c r="R105" s="67"/>
      <c r="S105" s="21">
        <f>IF(R105=0,0,VLOOKUP(R105,'得点テーブル'!$B$14:$I$59,4,0))</f>
        <v>0</v>
      </c>
      <c r="T105" s="67" t="s">
        <v>230</v>
      </c>
      <c r="U105" s="21">
        <f>IF(T105=0,0,VLOOKUP(T105,'得点テーブル'!$B$14:$I$59,5,0))</f>
        <v>3</v>
      </c>
      <c r="V105" s="67"/>
      <c r="W105" s="21">
        <f>IF(V105=0,0,VLOOKUP(V105,'得点テーブル'!$B$14:$I$59,5,0))</f>
        <v>0</v>
      </c>
      <c r="X105" s="67"/>
      <c r="Y105" s="21">
        <f>IF(X105=0,0,VLOOKUP(X105,'得点テーブル'!$B$14:$I$59,6,0))</f>
        <v>0</v>
      </c>
      <c r="Z105" s="67"/>
      <c r="AA105" s="21">
        <f>IF(Z105=0,0,VLOOKUP(Z105,'得点テーブル'!$B$14:$I$59,7,0))</f>
        <v>0</v>
      </c>
      <c r="AB105" s="67"/>
      <c r="AC105" s="21">
        <f>IF(AB105=0,0,VLOOKUP(AB105,'得点テーブル'!$B$14:$I$59,7,0))*1.25</f>
        <v>0</v>
      </c>
      <c r="AD105" s="107"/>
      <c r="AE105" s="21">
        <f>IF(AD105=0,0,VLOOKUP(AD105,'得点テーブル'!$B$14:$L$59,11,0))</f>
        <v>0</v>
      </c>
      <c r="AF105" s="67"/>
      <c r="AG105" s="21">
        <f>IF(AF105=0,0,VLOOKUP(AF105,'得点テーブル'!$B$14:$I$59,5,0))</f>
        <v>0</v>
      </c>
      <c r="AH105" s="67"/>
      <c r="AI105" s="21">
        <f>IF(AH105=0,0,VLOOKUP(AH105,'得点テーブル'!$B$14:$K$59,9,0))</f>
        <v>0</v>
      </c>
      <c r="AJ105" s="73"/>
      <c r="AK105" s="173">
        <f>IF(AJ105=0,0,VLOOKUP(AJ105,'得点テーブル'!$B$14:$K$59,10,0))</f>
        <v>0</v>
      </c>
      <c r="AL105" s="73"/>
      <c r="AM105" s="173">
        <f>IF(AL105=0,0,VLOOKUP(AL105,'得点テーブル'!$B$14:$K$59,10,0))</f>
        <v>0</v>
      </c>
      <c r="AN105" s="73"/>
      <c r="AO105" s="173">
        <f>IF(AN105=0,0,VLOOKUP(AN105,'得点テーブル'!$B$14:$K$59,10,0))</f>
        <v>0</v>
      </c>
      <c r="AP105" s="73"/>
      <c r="AQ105" s="173">
        <f>IF(AP105=0,0,VLOOKUP(AP105,'得点テーブル'!$B$14:$K$59,10,0))*1.25</f>
        <v>0</v>
      </c>
      <c r="AR105" s="73"/>
      <c r="AS105" s="173">
        <f>IF(AR105=0,0,VLOOKUP(AR105,'得点テーブル'!$B$14:$K$59,10,0))</f>
        <v>0</v>
      </c>
    </row>
    <row r="106" spans="2:45" ht="13.5">
      <c r="B106" s="129">
        <v>108</v>
      </c>
      <c r="C106" s="23">
        <f t="shared" si="6"/>
        <v>94</v>
      </c>
      <c r="D106" s="93" t="s">
        <v>633</v>
      </c>
      <c r="E106" s="200" t="s">
        <v>614</v>
      </c>
      <c r="F106" s="239" t="s">
        <v>118</v>
      </c>
      <c r="G106" s="20">
        <f t="shared" si="7"/>
        <v>3</v>
      </c>
      <c r="H106" s="73"/>
      <c r="I106" s="21">
        <f>IF(H106=0,0,VLOOKUP(H106,'得点テーブル'!$B$14:$I$59,2,0))</f>
        <v>0</v>
      </c>
      <c r="J106" s="22"/>
      <c r="K106" s="21">
        <f>IF(J106=0,0,VLOOKUP(J106,'得点テーブル'!$B$14:$I$59,2,0))*0.25</f>
        <v>0</v>
      </c>
      <c r="L106" s="67"/>
      <c r="M106" s="21">
        <f>IF(L106=0,0,VLOOKUP(L106,'得点テーブル'!$B$14:$I$59,2,0))*1.25</f>
        <v>0</v>
      </c>
      <c r="N106" s="74"/>
      <c r="O106" s="21">
        <f>IF(N106=0,0,VLOOKUP(N106,'得点テーブル'!$B$14:$I$59,3,0))</f>
        <v>0</v>
      </c>
      <c r="P106" s="107"/>
      <c r="Q106" s="21">
        <f>IF(P106=0,0,VLOOKUP(P106,'得点テーブル'!$B$14:$I$59,3,0))*1.25</f>
        <v>0</v>
      </c>
      <c r="R106" s="67"/>
      <c r="S106" s="21">
        <f>IF(R106=0,0,VLOOKUP(R106,'得点テーブル'!$B$14:$I$59,4,0))</f>
        <v>0</v>
      </c>
      <c r="T106" s="67" t="s">
        <v>230</v>
      </c>
      <c r="U106" s="21">
        <f>IF(T106=0,0,VLOOKUP(T106,'得点テーブル'!$B$14:$I$59,5,0))</f>
        <v>3</v>
      </c>
      <c r="V106" s="67"/>
      <c r="W106" s="21">
        <f>IF(V106=0,0,VLOOKUP(V106,'得点テーブル'!$B$14:$I$59,5,0))</f>
        <v>0</v>
      </c>
      <c r="X106" s="67"/>
      <c r="Y106" s="21">
        <f>IF(X106=0,0,VLOOKUP(X106,'得点テーブル'!$B$14:$I$59,6,0))</f>
        <v>0</v>
      </c>
      <c r="Z106" s="67"/>
      <c r="AA106" s="21">
        <f>IF(Z106=0,0,VLOOKUP(Z106,'得点テーブル'!$B$14:$I$59,7,0))</f>
        <v>0</v>
      </c>
      <c r="AB106" s="67"/>
      <c r="AC106" s="21">
        <f>IF(AB106=0,0,VLOOKUP(AB106,'得点テーブル'!$B$14:$I$59,7,0))*1.25</f>
        <v>0</v>
      </c>
      <c r="AD106" s="107"/>
      <c r="AE106" s="21">
        <f>IF(AD106=0,0,VLOOKUP(AD106,'得点テーブル'!$B$14:$L$59,11,0))</f>
        <v>0</v>
      </c>
      <c r="AF106" s="67"/>
      <c r="AG106" s="21">
        <f>IF(AF106=0,0,VLOOKUP(AF106,'得点テーブル'!$B$14:$I$59,5,0))</f>
        <v>0</v>
      </c>
      <c r="AH106" s="67"/>
      <c r="AI106" s="21">
        <f>IF(AH106=0,0,VLOOKUP(AH106,'得点テーブル'!$B$14:$K$59,9,0))</f>
        <v>0</v>
      </c>
      <c r="AJ106" s="73"/>
      <c r="AK106" s="173">
        <f>IF(AJ106=0,0,VLOOKUP(AJ106,'得点テーブル'!$B$14:$K$59,10,0))</f>
        <v>0</v>
      </c>
      <c r="AL106" s="73"/>
      <c r="AM106" s="173">
        <f>IF(AL106=0,0,VLOOKUP(AL106,'得点テーブル'!$B$14:$K$59,10,0))</f>
        <v>0</v>
      </c>
      <c r="AN106" s="73"/>
      <c r="AO106" s="173">
        <f>IF(AN106=0,0,VLOOKUP(AN106,'得点テーブル'!$B$14:$K$59,10,0))</f>
        <v>0</v>
      </c>
      <c r="AP106" s="73"/>
      <c r="AQ106" s="173">
        <f>IF(AP106=0,0,VLOOKUP(AP106,'得点テーブル'!$B$14:$K$59,10,0))*1.25</f>
        <v>0</v>
      </c>
      <c r="AR106" s="73"/>
      <c r="AS106" s="173">
        <f>IF(AR106=0,0,VLOOKUP(AR106,'得点テーブル'!$B$14:$K$59,10,0))</f>
        <v>0</v>
      </c>
    </row>
    <row r="107" spans="2:45" ht="13.5">
      <c r="B107" s="129">
        <v>109</v>
      </c>
      <c r="C107" s="23">
        <f t="shared" si="6"/>
        <v>102</v>
      </c>
      <c r="D107" s="148" t="s">
        <v>348</v>
      </c>
      <c r="E107" s="200" t="s">
        <v>354</v>
      </c>
      <c r="F107" s="133" t="s">
        <v>85</v>
      </c>
      <c r="G107" s="20">
        <f t="shared" si="7"/>
        <v>2</v>
      </c>
      <c r="H107" s="73"/>
      <c r="I107" s="21">
        <f>IF(H107=0,0,VLOOKUP(H107,'得点テーブル'!$B$14:$I$59,2,0))</f>
        <v>0</v>
      </c>
      <c r="J107" s="22"/>
      <c r="K107" s="21">
        <f>IF(J107=0,0,VLOOKUP(J107,'得点テーブル'!$B$14:$I$59,2,0))*0.25</f>
        <v>0</v>
      </c>
      <c r="L107" s="67"/>
      <c r="M107" s="21">
        <f>IF(L107=0,0,VLOOKUP(L107,'得点テーブル'!$B$14:$I$59,2,0))*1.25</f>
        <v>0</v>
      </c>
      <c r="N107" s="74"/>
      <c r="O107" s="21">
        <f>IF(N107=0,0,VLOOKUP(N107,'得点テーブル'!$B$14:$I$59,3,0))</f>
        <v>0</v>
      </c>
      <c r="P107" s="107"/>
      <c r="Q107" s="21">
        <f>IF(P107=0,0,VLOOKUP(P107,'得点テーブル'!$B$14:$I$59,3,0))*1.25</f>
        <v>0</v>
      </c>
      <c r="R107" s="67"/>
      <c r="S107" s="21">
        <f>IF(R107=0,0,VLOOKUP(R107,'得点テーブル'!$B$14:$I$59,4,0))</f>
        <v>0</v>
      </c>
      <c r="T107" s="67"/>
      <c r="U107" s="21">
        <f>IF(T107=0,0,VLOOKUP(T107,'得点テーブル'!$B$14:$I$59,5,0))</f>
        <v>0</v>
      </c>
      <c r="V107" s="67" t="s">
        <v>541</v>
      </c>
      <c r="W107" s="21">
        <f>IF(V107=0,0,VLOOKUP(V107,'得点テーブル'!$B$14:$I$59,5,0))</f>
        <v>2</v>
      </c>
      <c r="X107" s="67"/>
      <c r="Y107" s="21">
        <f>IF(X107=0,0,VLOOKUP(X107,'得点テーブル'!$B$14:$I$59,6,0))</f>
        <v>0</v>
      </c>
      <c r="Z107" s="67"/>
      <c r="AA107" s="21">
        <f>IF(Z107=0,0,VLOOKUP(Z107,'得点テーブル'!$B$14:$I$59,7,0))</f>
        <v>0</v>
      </c>
      <c r="AB107" s="22"/>
      <c r="AC107" s="21">
        <f>IF(AB107=0,0,VLOOKUP(AB107,'得点テーブル'!$B$14:$I$59,7,0))*1.25</f>
        <v>0</v>
      </c>
      <c r="AD107" s="107"/>
      <c r="AE107" s="21">
        <f>IF(AD107=0,0,VLOOKUP(AD107,'得点テーブル'!$B$14:$L$59,11,0))</f>
        <v>0</v>
      </c>
      <c r="AF107" s="67"/>
      <c r="AG107" s="21">
        <f>IF(AF107=0,0,VLOOKUP(AF107,'得点テーブル'!$B$14:$I$59,5,0))</f>
        <v>0</v>
      </c>
      <c r="AH107" s="67"/>
      <c r="AI107" s="21">
        <f>IF(AH107=0,0,VLOOKUP(AH107,'得点テーブル'!$B$14:$K$59,9,0))</f>
        <v>0</v>
      </c>
      <c r="AJ107" s="73"/>
      <c r="AK107" s="173">
        <f>IF(AJ107=0,0,VLOOKUP(AJ107,'得点テーブル'!$B$14:$K$59,10,0))</f>
        <v>0</v>
      </c>
      <c r="AL107" s="73"/>
      <c r="AM107" s="173">
        <f>IF(AL107=0,0,VLOOKUP(AL107,'得点テーブル'!$B$14:$K$59,10,0))</f>
        <v>0</v>
      </c>
      <c r="AN107" s="73"/>
      <c r="AO107" s="173">
        <f>IF(AN107=0,0,VLOOKUP(AN107,'得点テーブル'!$B$14:$K$59,10,0))</f>
        <v>0</v>
      </c>
      <c r="AP107" s="73"/>
      <c r="AQ107" s="173">
        <f>IF(AP107=0,0,VLOOKUP(AP107,'得点テーブル'!$B$14:$K$59,10,0))*1.25</f>
        <v>0</v>
      </c>
      <c r="AR107" s="73"/>
      <c r="AS107" s="173">
        <f>IF(AR107=0,0,VLOOKUP(AR107,'得点テーブル'!$B$14:$K$59,10,0))</f>
        <v>0</v>
      </c>
    </row>
    <row r="108" spans="2:45" ht="13.5">
      <c r="B108" s="129">
        <v>110</v>
      </c>
      <c r="C108" s="23">
        <f t="shared" si="6"/>
        <v>102</v>
      </c>
      <c r="D108" s="206" t="s">
        <v>95</v>
      </c>
      <c r="E108" s="248" t="s">
        <v>489</v>
      </c>
      <c r="F108" s="132" t="s">
        <v>118</v>
      </c>
      <c r="G108" s="20">
        <f t="shared" si="7"/>
        <v>2</v>
      </c>
      <c r="H108" s="73"/>
      <c r="I108" s="21">
        <f>IF(H108=0,0,VLOOKUP(H108,'得点テーブル'!$B$14:$I$59,2,0))</f>
        <v>0</v>
      </c>
      <c r="J108" s="22"/>
      <c r="K108" s="21">
        <f>IF(J108=0,0,VLOOKUP(J108,'得点テーブル'!$B$14:$I$59,2,0))*0.25</f>
        <v>0</v>
      </c>
      <c r="L108" s="67"/>
      <c r="M108" s="21">
        <f>IF(L108=0,0,VLOOKUP(L108,'得点テーブル'!$B$14:$I$59,2,0))*1.25</f>
        <v>0</v>
      </c>
      <c r="N108" s="74"/>
      <c r="O108" s="21">
        <f>IF(N108=0,0,VLOOKUP(N108,'得点テーブル'!$B$14:$I$59,3,0))</f>
        <v>0</v>
      </c>
      <c r="P108" s="107"/>
      <c r="Q108" s="21">
        <f>IF(P108=0,0,VLOOKUP(P108,'得点テーブル'!$B$14:$I$59,3,0))*1.25</f>
        <v>0</v>
      </c>
      <c r="R108" s="67" t="s">
        <v>441</v>
      </c>
      <c r="S108" s="21">
        <f>IF(R108=0,0,VLOOKUP(R108,'得点テーブル'!$B$14:$I$59,4,0))</f>
        <v>2</v>
      </c>
      <c r="T108" s="67"/>
      <c r="U108" s="21">
        <f>IF(T108=0,0,VLOOKUP(T108,'得点テーブル'!$B$14:$I$59,5,0))</f>
        <v>0</v>
      </c>
      <c r="V108" s="67"/>
      <c r="W108" s="21">
        <f>IF(V108=0,0,VLOOKUP(V108,'得点テーブル'!$B$14:$I$59,5,0))</f>
        <v>0</v>
      </c>
      <c r="X108" s="67"/>
      <c r="Y108" s="21">
        <f>IF(X108=0,0,VLOOKUP(X108,'得点テーブル'!$B$14:$I$59,6,0))</f>
        <v>0</v>
      </c>
      <c r="Z108" s="67"/>
      <c r="AA108" s="21">
        <f>IF(Z108=0,0,VLOOKUP(Z108,'得点テーブル'!$B$14:$I$59,7,0))</f>
        <v>0</v>
      </c>
      <c r="AB108" s="67"/>
      <c r="AC108" s="21">
        <f>IF(AB108=0,0,VLOOKUP(AB108,'得点テーブル'!$B$14:$I$59,7,0))*1.25</f>
        <v>0</v>
      </c>
      <c r="AD108" s="107"/>
      <c r="AE108" s="21">
        <f>IF(AD108=0,0,VLOOKUP(AD108,'得点テーブル'!$B$14:$L$59,11,0))</f>
        <v>0</v>
      </c>
      <c r="AF108" s="67"/>
      <c r="AG108" s="21">
        <f>IF(AF108=0,0,VLOOKUP(AF108,'得点テーブル'!$B$14:$I$59,5,0))</f>
        <v>0</v>
      </c>
      <c r="AH108" s="67"/>
      <c r="AI108" s="21">
        <f>IF(AH108=0,0,VLOOKUP(AH108,'得点テーブル'!$B$14:$K$59,9,0))</f>
        <v>0</v>
      </c>
      <c r="AJ108" s="73"/>
      <c r="AK108" s="173">
        <f>IF(AJ108=0,0,VLOOKUP(AJ108,'得点テーブル'!$B$14:$K$59,10,0))</f>
        <v>0</v>
      </c>
      <c r="AL108" s="73"/>
      <c r="AM108" s="173">
        <f>IF(AL108=0,0,VLOOKUP(AL108,'得点テーブル'!$B$14:$K$59,10,0))</f>
        <v>0</v>
      </c>
      <c r="AN108" s="73"/>
      <c r="AO108" s="173">
        <f>IF(AN108=0,0,VLOOKUP(AN108,'得点テーブル'!$B$14:$K$59,10,0))</f>
        <v>0</v>
      </c>
      <c r="AP108" s="73"/>
      <c r="AQ108" s="173">
        <f>IF(AP108=0,0,VLOOKUP(AP108,'得点テーブル'!$B$14:$K$59,10,0))*1.25</f>
        <v>0</v>
      </c>
      <c r="AR108" s="73"/>
      <c r="AS108" s="173">
        <f>IF(AR108=0,0,VLOOKUP(AR108,'得点テーブル'!$B$14:$K$59,10,0))</f>
        <v>0</v>
      </c>
    </row>
    <row r="109" spans="2:45" ht="13.5">
      <c r="B109" s="129">
        <v>111</v>
      </c>
      <c r="C109" s="23">
        <f t="shared" si="6"/>
        <v>102</v>
      </c>
      <c r="D109" s="93" t="s">
        <v>41</v>
      </c>
      <c r="E109" s="238" t="s">
        <v>190</v>
      </c>
      <c r="F109" s="133" t="s">
        <v>85</v>
      </c>
      <c r="G109" s="20">
        <f t="shared" si="7"/>
        <v>2</v>
      </c>
      <c r="H109" s="73"/>
      <c r="I109" s="21">
        <f>IF(H109=0,0,VLOOKUP(H109,'得点テーブル'!$B$14:$I$59,2,0))</f>
        <v>0</v>
      </c>
      <c r="J109" s="22"/>
      <c r="K109" s="21">
        <f>IF(J109=0,0,VLOOKUP(J109,'得点テーブル'!$B$14:$I$59,2,0))*0.25</f>
        <v>0</v>
      </c>
      <c r="L109" s="67"/>
      <c r="M109" s="21">
        <f>IF(L109=0,0,VLOOKUP(L109,'得点テーブル'!$B$14:$I$59,2,0))*1.25</f>
        <v>0</v>
      </c>
      <c r="N109" s="74"/>
      <c r="O109" s="21">
        <f>IF(N109=0,0,VLOOKUP(N109,'得点テーブル'!$B$14:$I$59,3,0))</f>
        <v>0</v>
      </c>
      <c r="P109" s="107"/>
      <c r="Q109" s="21">
        <f>IF(P109=0,0,VLOOKUP(P109,'得点テーブル'!$B$14:$I$59,3,0))*1.25</f>
        <v>0</v>
      </c>
      <c r="R109" s="67" t="s">
        <v>441</v>
      </c>
      <c r="S109" s="21">
        <f>IF(R109=0,0,VLOOKUP(R109,'得点テーブル'!$B$14:$I$59,4,0))</f>
        <v>2</v>
      </c>
      <c r="T109" s="67"/>
      <c r="U109" s="21">
        <f>IF(T109=0,0,VLOOKUP(T109,'得点テーブル'!$B$14:$I$59,5,0))</f>
        <v>0</v>
      </c>
      <c r="V109" s="67"/>
      <c r="W109" s="21">
        <f>IF(V109=0,0,VLOOKUP(V109,'得点テーブル'!$B$14:$I$59,5,0))</f>
        <v>0</v>
      </c>
      <c r="X109" s="67"/>
      <c r="Y109" s="21">
        <f>IF(X109=0,0,VLOOKUP(X109,'得点テーブル'!$B$14:$I$59,6,0))</f>
        <v>0</v>
      </c>
      <c r="Z109" s="67"/>
      <c r="AA109" s="21">
        <f>IF(Z109=0,0,VLOOKUP(Z109,'得点テーブル'!$B$14:$I$59,7,0))</f>
        <v>0</v>
      </c>
      <c r="AB109" s="67"/>
      <c r="AC109" s="21">
        <f>IF(AB109=0,0,VLOOKUP(AB109,'得点テーブル'!$B$14:$I$59,7,0))*1.25</f>
        <v>0</v>
      </c>
      <c r="AD109" s="107"/>
      <c r="AE109" s="21">
        <f>IF(AD109=0,0,VLOOKUP(AD109,'得点テーブル'!$B$14:$L$59,11,0))</f>
        <v>0</v>
      </c>
      <c r="AF109" s="67"/>
      <c r="AG109" s="21">
        <f>IF(AF109=0,0,VLOOKUP(AF109,'得点テーブル'!$B$14:$I$59,5,0))</f>
        <v>0</v>
      </c>
      <c r="AH109" s="67"/>
      <c r="AI109" s="21">
        <f>IF(AH109=0,0,VLOOKUP(AH109,'得点テーブル'!$B$14:$K$59,9,0))</f>
        <v>0</v>
      </c>
      <c r="AJ109" s="73"/>
      <c r="AK109" s="173">
        <f>IF(AJ109=0,0,VLOOKUP(AJ109,'得点テーブル'!$B$14:$K$59,10,0))</f>
        <v>0</v>
      </c>
      <c r="AL109" s="73"/>
      <c r="AM109" s="173">
        <f>IF(AL109=0,0,VLOOKUP(AL109,'得点テーブル'!$B$14:$K$59,10,0))</f>
        <v>0</v>
      </c>
      <c r="AN109" s="73"/>
      <c r="AO109" s="173">
        <f>IF(AN109=0,0,VLOOKUP(AN109,'得点テーブル'!$B$14:$K$59,10,0))</f>
        <v>0</v>
      </c>
      <c r="AP109" s="73"/>
      <c r="AQ109" s="173">
        <f>IF(AP109=0,0,VLOOKUP(AP109,'得点テーブル'!$B$14:$K$59,10,0))*1.25</f>
        <v>0</v>
      </c>
      <c r="AR109" s="73"/>
      <c r="AS109" s="173">
        <f>IF(AR109=0,0,VLOOKUP(AR109,'得点テーブル'!$B$14:$K$59,10,0))</f>
        <v>0</v>
      </c>
    </row>
    <row r="110" spans="2:45" ht="13.5">
      <c r="B110" s="129">
        <v>112</v>
      </c>
      <c r="C110" s="23">
        <f t="shared" si="6"/>
        <v>102</v>
      </c>
      <c r="D110" s="91" t="s">
        <v>270</v>
      </c>
      <c r="E110" s="95" t="s">
        <v>267</v>
      </c>
      <c r="F110" s="133" t="s">
        <v>85</v>
      </c>
      <c r="G110" s="20">
        <f t="shared" si="7"/>
        <v>2</v>
      </c>
      <c r="H110" s="73"/>
      <c r="I110" s="21">
        <f>IF(H110=0,0,VLOOKUP(H110,'得点テーブル'!$B$14:$I$59,2,0))</f>
        <v>0</v>
      </c>
      <c r="J110" s="22"/>
      <c r="K110" s="21">
        <f>IF(J110=0,0,VLOOKUP(J110,'得点テーブル'!$B$14:$I$59,2,0))*0.25</f>
        <v>0</v>
      </c>
      <c r="L110" s="67"/>
      <c r="M110" s="21">
        <f>IF(L110=0,0,VLOOKUP(L110,'得点テーブル'!$B$14:$I$59,2,0))*1.25</f>
        <v>0</v>
      </c>
      <c r="N110" s="74"/>
      <c r="O110" s="21">
        <f>IF(N110=0,0,VLOOKUP(N110,'得点テーブル'!$B$14:$I$59,3,0))</f>
        <v>0</v>
      </c>
      <c r="P110" s="107"/>
      <c r="Q110" s="21">
        <f>IF(P110=0,0,VLOOKUP(P110,'得点テーブル'!$B$14:$I$59,3,0))*1.25</f>
        <v>0</v>
      </c>
      <c r="R110" s="67" t="s">
        <v>253</v>
      </c>
      <c r="S110" s="21">
        <f>IF(R110=0,0,VLOOKUP(R110,'得点テーブル'!$B$14:$I$59,4,0))</f>
        <v>2</v>
      </c>
      <c r="T110" s="67"/>
      <c r="U110" s="21">
        <f>IF(T110=0,0,VLOOKUP(T110,'得点テーブル'!$B$14:$I$59,5,0))</f>
        <v>0</v>
      </c>
      <c r="V110" s="67"/>
      <c r="W110" s="21">
        <f>IF(V110=0,0,VLOOKUP(V110,'得点テーブル'!$B$14:$I$59,5,0))</f>
        <v>0</v>
      </c>
      <c r="X110" s="67"/>
      <c r="Y110" s="21">
        <f>IF(X110=0,0,VLOOKUP(X110,'得点テーブル'!$B$14:$I$59,6,0))</f>
        <v>0</v>
      </c>
      <c r="Z110" s="67"/>
      <c r="AA110" s="21">
        <f>IF(Z110=0,0,VLOOKUP(Z110,'得点テーブル'!$B$14:$I$59,7,0))</f>
        <v>0</v>
      </c>
      <c r="AB110" s="67"/>
      <c r="AC110" s="21">
        <f>IF(AB110=0,0,VLOOKUP(AB110,'得点テーブル'!$B$14:$I$59,7,0))*1.25</f>
        <v>0</v>
      </c>
      <c r="AD110" s="107"/>
      <c r="AE110" s="21">
        <f>IF(AD110=0,0,VLOOKUP(AD110,'得点テーブル'!$B$14:$L$59,11,0))</f>
        <v>0</v>
      </c>
      <c r="AF110" s="67"/>
      <c r="AG110" s="21">
        <f>IF(AF110=0,0,VLOOKUP(AF110,'得点テーブル'!$B$14:$I$59,5,0))</f>
        <v>0</v>
      </c>
      <c r="AH110" s="67"/>
      <c r="AI110" s="21">
        <f>IF(AH110=0,0,VLOOKUP(AH110,'得点テーブル'!$B$14:$K$59,9,0))</f>
        <v>0</v>
      </c>
      <c r="AJ110" s="73"/>
      <c r="AK110" s="173">
        <f>IF(AJ110=0,0,VLOOKUP(AJ110,'得点テーブル'!$B$14:$K$59,10,0))</f>
        <v>0</v>
      </c>
      <c r="AL110" s="73"/>
      <c r="AM110" s="173">
        <f>IF(AL110=0,0,VLOOKUP(AL110,'得点テーブル'!$B$14:$K$59,10,0))</f>
        <v>0</v>
      </c>
      <c r="AN110" s="73"/>
      <c r="AO110" s="173">
        <f>IF(AN110=0,0,VLOOKUP(AN110,'得点テーブル'!$B$14:$K$59,10,0))</f>
        <v>0</v>
      </c>
      <c r="AP110" s="73"/>
      <c r="AQ110" s="173">
        <f>IF(AP110=0,0,VLOOKUP(AP110,'得点テーブル'!$B$14:$K$59,10,0))*1.25</f>
        <v>0</v>
      </c>
      <c r="AR110" s="73"/>
      <c r="AS110" s="173">
        <f>IF(AR110=0,0,VLOOKUP(AR110,'得点テーブル'!$B$14:$K$59,10,0))</f>
        <v>0</v>
      </c>
    </row>
    <row r="111" spans="2:45" ht="13.5">
      <c r="B111" s="129">
        <v>113</v>
      </c>
      <c r="C111" s="23">
        <f t="shared" si="6"/>
        <v>102</v>
      </c>
      <c r="D111" s="165" t="s">
        <v>355</v>
      </c>
      <c r="E111" s="196" t="s">
        <v>519</v>
      </c>
      <c r="F111" s="191"/>
      <c r="G111" s="20">
        <f t="shared" si="7"/>
        <v>2</v>
      </c>
      <c r="H111" s="73"/>
      <c r="I111" s="21">
        <f>IF(H111=0,0,VLOOKUP(H111,'得点テーブル'!$B$14:$I$59,2,0))</f>
        <v>0</v>
      </c>
      <c r="J111" s="22"/>
      <c r="K111" s="21">
        <f>IF(J111=0,0,VLOOKUP(J111,'得点テーブル'!$B$14:$I$59,2,0))*0.25</f>
        <v>0</v>
      </c>
      <c r="L111" s="67"/>
      <c r="M111" s="21">
        <f>IF(L111=0,0,VLOOKUP(L111,'得点テーブル'!$B$14:$I$59,2,0))*1.25</f>
        <v>0</v>
      </c>
      <c r="N111" s="74"/>
      <c r="O111" s="21">
        <f>IF(N111=0,0,VLOOKUP(N111,'得点テーブル'!$B$14:$I$59,3,0))</f>
        <v>0</v>
      </c>
      <c r="P111" s="107"/>
      <c r="Q111" s="21">
        <f>IF(P111=0,0,VLOOKUP(P111,'得点テーブル'!$B$14:$I$59,3,0))*1.25</f>
        <v>0</v>
      </c>
      <c r="R111" s="67"/>
      <c r="S111" s="21">
        <f>IF(R111=0,0,VLOOKUP(R111,'得点テーブル'!$B$14:$I$59,4,0))</f>
        <v>0</v>
      </c>
      <c r="T111" s="67"/>
      <c r="U111" s="21">
        <f>IF(T111=0,0,VLOOKUP(T111,'得点テーブル'!$B$14:$I$59,5,0))</f>
        <v>0</v>
      </c>
      <c r="V111" s="67"/>
      <c r="W111" s="21">
        <f>IF(V111=0,0,VLOOKUP(V111,'得点テーブル'!$B$14:$I$59,5,0))</f>
        <v>0</v>
      </c>
      <c r="X111" s="67"/>
      <c r="Y111" s="21">
        <f>IF(X111=0,0,VLOOKUP(X111,'得点テーブル'!$B$14:$I$59,6,0))</f>
        <v>0</v>
      </c>
      <c r="Z111" s="67"/>
      <c r="AA111" s="21">
        <f>IF(Z111=0,0,VLOOKUP(Z111,'得点テーブル'!$B$14:$I$59,7,0))</f>
        <v>0</v>
      </c>
      <c r="AB111" s="67"/>
      <c r="AC111" s="21">
        <f>IF(AB111=0,0,VLOOKUP(AB111,'得点テーブル'!$B$14:$I$59,7,0))*1.25</f>
        <v>0</v>
      </c>
      <c r="AD111" s="107"/>
      <c r="AE111" s="21">
        <f>IF(AD111=0,0,VLOOKUP(AD111,'得点テーブル'!$B$14:$L$59,11,0))</f>
        <v>0</v>
      </c>
      <c r="AF111" s="67" t="s">
        <v>541</v>
      </c>
      <c r="AG111" s="21">
        <f>IF(AF111=0,0,VLOOKUP(AF111,'得点テーブル'!$B$14:$I$59,5,0))</f>
        <v>2</v>
      </c>
      <c r="AH111" s="67"/>
      <c r="AI111" s="21">
        <f>IF(AH111=0,0,VLOOKUP(AH111,'得点テーブル'!$B$14:$K$59,9,0))</f>
        <v>0</v>
      </c>
      <c r="AJ111" s="73"/>
      <c r="AK111" s="173">
        <f>IF(AJ111=0,0,VLOOKUP(AJ111,'得点テーブル'!$B$14:$K$59,10,0))</f>
        <v>0</v>
      </c>
      <c r="AL111" s="73"/>
      <c r="AM111" s="173">
        <f>IF(AL111=0,0,VLOOKUP(AL111,'得点テーブル'!$B$14:$K$59,10,0))</f>
        <v>0</v>
      </c>
      <c r="AN111" s="73"/>
      <c r="AO111" s="173">
        <f>IF(AN111=0,0,VLOOKUP(AN111,'得点テーブル'!$B$14:$K$59,10,0))</f>
        <v>0</v>
      </c>
      <c r="AP111" s="73"/>
      <c r="AQ111" s="173">
        <f>IF(AP111=0,0,VLOOKUP(AP111,'得点テーブル'!$B$14:$K$59,10,0))*1.25</f>
        <v>0</v>
      </c>
      <c r="AR111" s="73"/>
      <c r="AS111" s="173">
        <f>IF(AR111=0,0,VLOOKUP(AR111,'得点テーブル'!$B$14:$K$59,10,0))</f>
        <v>0</v>
      </c>
    </row>
    <row r="112" spans="2:45" ht="13.5">
      <c r="B112" s="129">
        <v>114</v>
      </c>
      <c r="C112" s="23">
        <f t="shared" si="6"/>
        <v>102</v>
      </c>
      <c r="D112" s="148" t="s">
        <v>275</v>
      </c>
      <c r="E112" s="95" t="s">
        <v>173</v>
      </c>
      <c r="F112" s="191" t="s">
        <v>85</v>
      </c>
      <c r="G112" s="20">
        <f t="shared" si="7"/>
        <v>2</v>
      </c>
      <c r="H112" s="73"/>
      <c r="I112" s="21">
        <f>IF(H112=0,0,VLOOKUP(H112,'得点テーブル'!$B$14:$I$59,2,0))</f>
        <v>0</v>
      </c>
      <c r="J112" s="22"/>
      <c r="K112" s="21">
        <f>IF(J112=0,0,VLOOKUP(J112,'得点テーブル'!$B$14:$I$59,2,0))*0.25</f>
        <v>0</v>
      </c>
      <c r="L112" s="67"/>
      <c r="M112" s="21">
        <f>IF(L112=0,0,VLOOKUP(L112,'得点テーブル'!$B$14:$I$59,2,0))*1.25</f>
        <v>0</v>
      </c>
      <c r="N112" s="74"/>
      <c r="O112" s="21">
        <f>IF(N112=0,0,VLOOKUP(N112,'得点テーブル'!$B$14:$I$59,3,0))</f>
        <v>0</v>
      </c>
      <c r="P112" s="107"/>
      <c r="Q112" s="21">
        <f>IF(P112=0,0,VLOOKUP(P112,'得点テーブル'!$B$14:$I$59,3,0))*1.25</f>
        <v>0</v>
      </c>
      <c r="R112" s="67"/>
      <c r="S112" s="21">
        <f>IF(R112=0,0,VLOOKUP(R112,'得点テーブル'!$B$14:$I$59,4,0))</f>
        <v>0</v>
      </c>
      <c r="T112" s="67"/>
      <c r="U112" s="21">
        <f>IF(T112=0,0,VLOOKUP(T112,'得点テーブル'!$B$14:$I$59,5,0))</f>
        <v>0</v>
      </c>
      <c r="V112" s="67" t="s">
        <v>541</v>
      </c>
      <c r="W112" s="21">
        <f>IF(V112=0,0,VLOOKUP(V112,'得点テーブル'!$B$14:$I$59,5,0))</f>
        <v>2</v>
      </c>
      <c r="X112" s="67"/>
      <c r="Y112" s="21">
        <f>IF(X112=0,0,VLOOKUP(X112,'得点テーブル'!$B$14:$I$59,6,0))</f>
        <v>0</v>
      </c>
      <c r="Z112" s="67"/>
      <c r="AA112" s="21">
        <f>IF(Z112=0,0,VLOOKUP(Z112,'得点テーブル'!$B$14:$I$59,7,0))</f>
        <v>0</v>
      </c>
      <c r="AB112" s="22"/>
      <c r="AC112" s="21">
        <f>IF(AB112=0,0,VLOOKUP(AB112,'得点テーブル'!$B$14:$I$59,7,0))*1.25</f>
        <v>0</v>
      </c>
      <c r="AD112" s="107"/>
      <c r="AE112" s="21">
        <f>IF(AD112=0,0,VLOOKUP(AD112,'得点テーブル'!$B$14:$L$59,11,0))</f>
        <v>0</v>
      </c>
      <c r="AF112" s="67"/>
      <c r="AG112" s="21">
        <f>IF(AF112=0,0,VLOOKUP(AF112,'得点テーブル'!$B$14:$I$59,5,0))</f>
        <v>0</v>
      </c>
      <c r="AH112" s="67"/>
      <c r="AI112" s="21">
        <f>IF(AH112=0,0,VLOOKUP(AH112,'得点テーブル'!$B$14:$K$59,9,0))</f>
        <v>0</v>
      </c>
      <c r="AJ112" s="73"/>
      <c r="AK112" s="173">
        <f>IF(AJ112=0,0,VLOOKUP(AJ112,'得点テーブル'!$B$14:$K$59,10,0))</f>
        <v>0</v>
      </c>
      <c r="AL112" s="73"/>
      <c r="AM112" s="173">
        <f>IF(AL112=0,0,VLOOKUP(AL112,'得点テーブル'!$B$14:$K$59,10,0))</f>
        <v>0</v>
      </c>
      <c r="AN112" s="73"/>
      <c r="AO112" s="173">
        <f>IF(AN112=0,0,VLOOKUP(AN112,'得点テーブル'!$B$14:$K$59,10,0))</f>
        <v>0</v>
      </c>
      <c r="AP112" s="73"/>
      <c r="AQ112" s="173">
        <f>IF(AP112=0,0,VLOOKUP(AP112,'得点テーブル'!$B$14:$K$59,10,0))*1.25</f>
        <v>0</v>
      </c>
      <c r="AR112" s="73"/>
      <c r="AS112" s="173">
        <f>IF(AR112=0,0,VLOOKUP(AR112,'得点テーブル'!$B$14:$K$59,10,0))</f>
        <v>0</v>
      </c>
    </row>
    <row r="113" spans="2:45" ht="13.5">
      <c r="B113" s="129">
        <v>115</v>
      </c>
      <c r="C113" s="23">
        <f t="shared" si="6"/>
        <v>102</v>
      </c>
      <c r="D113" s="203" t="s">
        <v>92</v>
      </c>
      <c r="E113" s="95" t="s">
        <v>515</v>
      </c>
      <c r="F113" s="191" t="s">
        <v>85</v>
      </c>
      <c r="G113" s="20">
        <f t="shared" si="7"/>
        <v>2</v>
      </c>
      <c r="H113" s="73"/>
      <c r="I113" s="21">
        <f>IF(H113=0,0,VLOOKUP(H113,'得点テーブル'!$B$14:$I$59,2,0))</f>
        <v>0</v>
      </c>
      <c r="J113" s="22"/>
      <c r="K113" s="21">
        <f>IF(J113=0,0,VLOOKUP(J113,'得点テーブル'!$B$14:$I$59,2,0))*0.25</f>
        <v>0</v>
      </c>
      <c r="L113" s="67"/>
      <c r="M113" s="21">
        <f>IF(L113=0,0,VLOOKUP(L113,'得点テーブル'!$B$14:$I$59,2,0))*1.25</f>
        <v>0</v>
      </c>
      <c r="N113" s="74"/>
      <c r="O113" s="21">
        <f>IF(N113=0,0,VLOOKUP(N113,'得点テーブル'!$B$14:$I$59,3,0))</f>
        <v>0</v>
      </c>
      <c r="P113" s="107"/>
      <c r="Q113" s="21">
        <f>IF(P113=0,0,VLOOKUP(P113,'得点テーブル'!$B$14:$I$59,3,0))*1.25</f>
        <v>0</v>
      </c>
      <c r="R113" s="67" t="s">
        <v>253</v>
      </c>
      <c r="S113" s="21">
        <f>IF(R113=0,0,VLOOKUP(R113,'得点テーブル'!$B$14:$I$59,4,0))</f>
        <v>2</v>
      </c>
      <c r="T113" s="67"/>
      <c r="U113" s="21">
        <f>IF(T113=0,0,VLOOKUP(T113,'得点テーブル'!$B$14:$I$59,5,0))</f>
        <v>0</v>
      </c>
      <c r="V113" s="67"/>
      <c r="W113" s="21">
        <f>IF(V113=0,0,VLOOKUP(V113,'得点テーブル'!$B$14:$I$59,5,0))</f>
        <v>0</v>
      </c>
      <c r="X113" s="67"/>
      <c r="Y113" s="21">
        <f>IF(X113=0,0,VLOOKUP(X113,'得点テーブル'!$B$14:$I$59,6,0))</f>
        <v>0</v>
      </c>
      <c r="Z113" s="67"/>
      <c r="AA113" s="21">
        <f>IF(Z113=0,0,VLOOKUP(Z113,'得点テーブル'!$B$14:$I$59,7,0))</f>
        <v>0</v>
      </c>
      <c r="AB113" s="67"/>
      <c r="AC113" s="21">
        <f>IF(AB113=0,0,VLOOKUP(AB113,'得点テーブル'!$B$14:$I$59,7,0))*1.25</f>
        <v>0</v>
      </c>
      <c r="AD113" s="107"/>
      <c r="AE113" s="21">
        <f>IF(AD113=0,0,VLOOKUP(AD113,'得点テーブル'!$B$14:$L$59,11,0))</f>
        <v>0</v>
      </c>
      <c r="AF113" s="67"/>
      <c r="AG113" s="21">
        <f>IF(AF113=0,0,VLOOKUP(AF113,'得点テーブル'!$B$14:$I$59,5,0))</f>
        <v>0</v>
      </c>
      <c r="AH113" s="67"/>
      <c r="AI113" s="21">
        <f>IF(AH113=0,0,VLOOKUP(AH113,'得点テーブル'!$B$14:$K$59,9,0))</f>
        <v>0</v>
      </c>
      <c r="AJ113" s="73"/>
      <c r="AK113" s="173">
        <f>IF(AJ113=0,0,VLOOKUP(AJ113,'得点テーブル'!$B$14:$K$59,10,0))</f>
        <v>0</v>
      </c>
      <c r="AL113" s="73"/>
      <c r="AM113" s="173">
        <f>IF(AL113=0,0,VLOOKUP(AL113,'得点テーブル'!$B$14:$K$59,10,0))</f>
        <v>0</v>
      </c>
      <c r="AN113" s="73"/>
      <c r="AO113" s="173">
        <f>IF(AN113=0,0,VLOOKUP(AN113,'得点テーブル'!$B$14:$K$59,10,0))</f>
        <v>0</v>
      </c>
      <c r="AP113" s="73"/>
      <c r="AQ113" s="173">
        <f>IF(AP113=0,0,VLOOKUP(AP113,'得点テーブル'!$B$14:$K$59,10,0))*1.25</f>
        <v>0</v>
      </c>
      <c r="AR113" s="73"/>
      <c r="AS113" s="173">
        <f>IF(AR113=0,0,VLOOKUP(AR113,'得点テーブル'!$B$14:$K$59,10,0))</f>
        <v>0</v>
      </c>
    </row>
    <row r="114" spans="2:45" ht="13.5">
      <c r="B114" s="129">
        <v>116</v>
      </c>
      <c r="C114" s="23">
        <f t="shared" si="6"/>
        <v>102</v>
      </c>
      <c r="D114" s="93" t="s">
        <v>40</v>
      </c>
      <c r="E114" s="95" t="s">
        <v>190</v>
      </c>
      <c r="F114" s="191" t="s">
        <v>85</v>
      </c>
      <c r="G114" s="20">
        <f t="shared" si="7"/>
        <v>2</v>
      </c>
      <c r="H114" s="73"/>
      <c r="I114" s="21">
        <f>IF(H114=0,0,VLOOKUP(H114,'得点テーブル'!$B$14:$I$59,2,0))</f>
        <v>0</v>
      </c>
      <c r="J114" s="22"/>
      <c r="K114" s="21">
        <f>IF(J114=0,0,VLOOKUP(J114,'得点テーブル'!$B$14:$I$59,2,0))*0.25</f>
        <v>0</v>
      </c>
      <c r="L114" s="67"/>
      <c r="M114" s="21">
        <f>IF(L114=0,0,VLOOKUP(L114,'得点テーブル'!$B$14:$I$59,2,0))*1.25</f>
        <v>0</v>
      </c>
      <c r="N114" s="74"/>
      <c r="O114" s="21">
        <f>IF(N114=0,0,VLOOKUP(N114,'得点テーブル'!$B$14:$I$59,3,0))</f>
        <v>0</v>
      </c>
      <c r="P114" s="107"/>
      <c r="Q114" s="21">
        <f>IF(P114=0,0,VLOOKUP(P114,'得点テーブル'!$B$14:$I$59,3,0))*1.25</f>
        <v>0</v>
      </c>
      <c r="R114" s="67" t="s">
        <v>253</v>
      </c>
      <c r="S114" s="21">
        <f>IF(R114=0,0,VLOOKUP(R114,'得点テーブル'!$B$14:$I$59,4,0))</f>
        <v>2</v>
      </c>
      <c r="T114" s="67"/>
      <c r="U114" s="21">
        <f>IF(T114=0,0,VLOOKUP(T114,'得点テーブル'!$B$14:$I$59,5,0))</f>
        <v>0</v>
      </c>
      <c r="V114" s="67"/>
      <c r="W114" s="21">
        <f>IF(V114=0,0,VLOOKUP(V114,'得点テーブル'!$B$14:$I$59,5,0))</f>
        <v>0</v>
      </c>
      <c r="X114" s="67"/>
      <c r="Y114" s="21">
        <f>IF(X114=0,0,VLOOKUP(X114,'得点テーブル'!$B$14:$I$59,6,0))</f>
        <v>0</v>
      </c>
      <c r="Z114" s="67"/>
      <c r="AA114" s="21">
        <f>IF(Z114=0,0,VLOOKUP(Z114,'得点テーブル'!$B$14:$I$59,7,0))</f>
        <v>0</v>
      </c>
      <c r="AB114" s="67"/>
      <c r="AC114" s="21">
        <f>IF(AB114=0,0,VLOOKUP(AB114,'得点テーブル'!$B$14:$I$59,7,0))*1.25</f>
        <v>0</v>
      </c>
      <c r="AD114" s="107"/>
      <c r="AE114" s="21">
        <f>IF(AD114=0,0,VLOOKUP(AD114,'得点テーブル'!$B$14:$L$59,11,0))</f>
        <v>0</v>
      </c>
      <c r="AF114" s="67"/>
      <c r="AG114" s="21">
        <f>IF(AF114=0,0,VLOOKUP(AF114,'得点テーブル'!$B$14:$I$59,5,0))</f>
        <v>0</v>
      </c>
      <c r="AH114" s="67"/>
      <c r="AI114" s="21">
        <f>IF(AH114=0,0,VLOOKUP(AH114,'得点テーブル'!$B$14:$K$59,9,0))</f>
        <v>0</v>
      </c>
      <c r="AJ114" s="73"/>
      <c r="AK114" s="173">
        <f>IF(AJ114=0,0,VLOOKUP(AJ114,'得点テーブル'!$B$14:$K$59,10,0))</f>
        <v>0</v>
      </c>
      <c r="AL114" s="73"/>
      <c r="AM114" s="173">
        <f>IF(AL114=0,0,VLOOKUP(AL114,'得点テーブル'!$B$14:$K$59,10,0))</f>
        <v>0</v>
      </c>
      <c r="AN114" s="73"/>
      <c r="AO114" s="173">
        <f>IF(AN114=0,0,VLOOKUP(AN114,'得点テーブル'!$B$14:$K$59,10,0))</f>
        <v>0</v>
      </c>
      <c r="AP114" s="73"/>
      <c r="AQ114" s="173">
        <f>IF(AP114=0,0,VLOOKUP(AP114,'得点テーブル'!$B$14:$K$59,10,0))*1.25</f>
        <v>0</v>
      </c>
      <c r="AR114" s="73"/>
      <c r="AS114" s="173">
        <f>IF(AR114=0,0,VLOOKUP(AR114,'得点テーブル'!$B$14:$K$59,10,0))</f>
        <v>0</v>
      </c>
    </row>
    <row r="115" spans="2:45" ht="13.5">
      <c r="B115" s="129">
        <v>117</v>
      </c>
      <c r="C115" s="23">
        <f t="shared" si="6"/>
        <v>102</v>
      </c>
      <c r="D115" s="93" t="s">
        <v>36</v>
      </c>
      <c r="E115" s="95" t="s">
        <v>190</v>
      </c>
      <c r="F115" s="164" t="s">
        <v>118</v>
      </c>
      <c r="G115" s="20">
        <f t="shared" si="7"/>
        <v>2</v>
      </c>
      <c r="H115" s="73"/>
      <c r="I115" s="21">
        <f>IF(H115=0,0,VLOOKUP(H115,'得点テーブル'!$B$14:$I$59,2,0))</f>
        <v>0</v>
      </c>
      <c r="J115" s="22"/>
      <c r="K115" s="21">
        <f>IF(J115=0,0,VLOOKUP(J115,'得点テーブル'!$B$14:$I$59,2,0))*0.25</f>
        <v>0</v>
      </c>
      <c r="L115" s="67"/>
      <c r="M115" s="21">
        <f>IF(L115=0,0,VLOOKUP(L115,'得点テーブル'!$B$14:$I$59,2,0))*1.25</f>
        <v>0</v>
      </c>
      <c r="N115" s="74"/>
      <c r="O115" s="21">
        <f>IF(N115=0,0,VLOOKUP(N115,'得点テーブル'!$B$14:$I$59,3,0))</f>
        <v>0</v>
      </c>
      <c r="P115" s="107"/>
      <c r="Q115" s="21">
        <f>IF(P115=0,0,VLOOKUP(P115,'得点テーブル'!$B$14:$I$59,3,0))*1.25</f>
        <v>0</v>
      </c>
      <c r="R115" s="67" t="s">
        <v>253</v>
      </c>
      <c r="S115" s="21">
        <f>IF(R115=0,0,VLOOKUP(R115,'得点テーブル'!$B$14:$I$59,4,0))</f>
        <v>2</v>
      </c>
      <c r="T115" s="67"/>
      <c r="U115" s="21">
        <f>IF(T115=0,0,VLOOKUP(T115,'得点テーブル'!$B$14:$I$59,5,0))</f>
        <v>0</v>
      </c>
      <c r="V115" s="67"/>
      <c r="W115" s="21">
        <f>IF(V115=0,0,VLOOKUP(V115,'得点テーブル'!$B$14:$I$59,5,0))</f>
        <v>0</v>
      </c>
      <c r="X115" s="67"/>
      <c r="Y115" s="21">
        <f>IF(X115=0,0,VLOOKUP(X115,'得点テーブル'!$B$14:$I$59,6,0))</f>
        <v>0</v>
      </c>
      <c r="Z115" s="67"/>
      <c r="AA115" s="21">
        <f>IF(Z115=0,0,VLOOKUP(Z115,'得点テーブル'!$B$14:$I$59,7,0))</f>
        <v>0</v>
      </c>
      <c r="AB115" s="67"/>
      <c r="AC115" s="21">
        <f>IF(AB115=0,0,VLOOKUP(AB115,'得点テーブル'!$B$14:$I$59,7,0))*1.25</f>
        <v>0</v>
      </c>
      <c r="AD115" s="107"/>
      <c r="AE115" s="21">
        <f>IF(AD115=0,0,VLOOKUP(AD115,'得点テーブル'!$B$14:$L$59,11,0))</f>
        <v>0</v>
      </c>
      <c r="AF115" s="67"/>
      <c r="AG115" s="21">
        <f>IF(AF115=0,0,VLOOKUP(AF115,'得点テーブル'!$B$14:$I$59,5,0))</f>
        <v>0</v>
      </c>
      <c r="AH115" s="67"/>
      <c r="AI115" s="21">
        <f>IF(AH115=0,0,VLOOKUP(AH115,'得点テーブル'!$B$14:$K$59,9,0))</f>
        <v>0</v>
      </c>
      <c r="AJ115" s="73"/>
      <c r="AK115" s="173">
        <f>IF(AJ115=0,0,VLOOKUP(AJ115,'得点テーブル'!$B$14:$K$59,10,0))</f>
        <v>0</v>
      </c>
      <c r="AL115" s="73"/>
      <c r="AM115" s="173">
        <f>IF(AL115=0,0,VLOOKUP(AL115,'得点テーブル'!$B$14:$K$59,10,0))</f>
        <v>0</v>
      </c>
      <c r="AN115" s="73"/>
      <c r="AO115" s="173">
        <f>IF(AN115=0,0,VLOOKUP(AN115,'得点テーブル'!$B$14:$K$59,10,0))</f>
        <v>0</v>
      </c>
      <c r="AP115" s="73"/>
      <c r="AQ115" s="173">
        <f>IF(AP115=0,0,VLOOKUP(AP115,'得点テーブル'!$B$14:$K$59,10,0))*1.25</f>
        <v>0</v>
      </c>
      <c r="AR115" s="73"/>
      <c r="AS115" s="173">
        <f>IF(AR115=0,0,VLOOKUP(AR115,'得点テーブル'!$B$14:$K$59,10,0))</f>
        <v>0</v>
      </c>
    </row>
    <row r="116" spans="2:45" ht="13.5">
      <c r="B116" s="129">
        <v>118</v>
      </c>
      <c r="C116" s="23">
        <f t="shared" si="6"/>
        <v>102</v>
      </c>
      <c r="D116" s="203" t="s">
        <v>91</v>
      </c>
      <c r="E116" s="95" t="s">
        <v>515</v>
      </c>
      <c r="F116" s="191" t="s">
        <v>85</v>
      </c>
      <c r="G116" s="20">
        <f t="shared" si="7"/>
        <v>2</v>
      </c>
      <c r="H116" s="73"/>
      <c r="I116" s="21">
        <f>IF(H116=0,0,VLOOKUP(H116,'得点テーブル'!$B$14:$I$59,2,0))</f>
        <v>0</v>
      </c>
      <c r="J116" s="22"/>
      <c r="K116" s="21">
        <f>IF(J116=0,0,VLOOKUP(J116,'得点テーブル'!$B$14:$I$59,2,0))*0.25</f>
        <v>0</v>
      </c>
      <c r="L116" s="67"/>
      <c r="M116" s="21">
        <f>IF(L116=0,0,VLOOKUP(L116,'得点テーブル'!$B$14:$I$59,2,0))*1.25</f>
        <v>0</v>
      </c>
      <c r="N116" s="74"/>
      <c r="O116" s="21">
        <f>IF(N116=0,0,VLOOKUP(N116,'得点テーブル'!$B$14:$I$59,3,0))</f>
        <v>0</v>
      </c>
      <c r="P116" s="107"/>
      <c r="Q116" s="21">
        <f>IF(P116=0,0,VLOOKUP(P116,'得点テーブル'!$B$14:$I$59,3,0))*1.25</f>
        <v>0</v>
      </c>
      <c r="R116" s="67" t="s">
        <v>441</v>
      </c>
      <c r="S116" s="21">
        <f>IF(R116=0,0,VLOOKUP(R116,'得点テーブル'!$B$14:$I$59,4,0))</f>
        <v>2</v>
      </c>
      <c r="T116" s="67"/>
      <c r="U116" s="21">
        <f>IF(T116=0,0,VLOOKUP(T116,'得点テーブル'!$B$14:$I$59,5,0))</f>
        <v>0</v>
      </c>
      <c r="V116" s="67"/>
      <c r="W116" s="21">
        <f>IF(V116=0,0,VLOOKUP(V116,'得点テーブル'!$B$14:$I$59,5,0))</f>
        <v>0</v>
      </c>
      <c r="X116" s="67"/>
      <c r="Y116" s="21">
        <f>IF(X116=0,0,VLOOKUP(X116,'得点テーブル'!$B$14:$I$59,6,0))</f>
        <v>0</v>
      </c>
      <c r="Z116" s="67"/>
      <c r="AA116" s="21">
        <f>IF(Z116=0,0,VLOOKUP(Z116,'得点テーブル'!$B$14:$I$59,7,0))</f>
        <v>0</v>
      </c>
      <c r="AB116" s="67"/>
      <c r="AC116" s="21">
        <f>IF(AB116=0,0,VLOOKUP(AB116,'得点テーブル'!$B$14:$I$59,7,0))*1.25</f>
        <v>0</v>
      </c>
      <c r="AD116" s="107"/>
      <c r="AE116" s="21">
        <f>IF(AD116=0,0,VLOOKUP(AD116,'得点テーブル'!$B$14:$L$59,11,0))</f>
        <v>0</v>
      </c>
      <c r="AF116" s="67"/>
      <c r="AG116" s="21">
        <f>IF(AF116=0,0,VLOOKUP(AF116,'得点テーブル'!$B$14:$I$59,5,0))</f>
        <v>0</v>
      </c>
      <c r="AH116" s="67"/>
      <c r="AI116" s="21">
        <f>IF(AH116=0,0,VLOOKUP(AH116,'得点テーブル'!$B$14:$K$59,9,0))</f>
        <v>0</v>
      </c>
      <c r="AJ116" s="73"/>
      <c r="AK116" s="173">
        <f>IF(AJ116=0,0,VLOOKUP(AJ116,'得点テーブル'!$B$14:$K$59,10,0))</f>
        <v>0</v>
      </c>
      <c r="AL116" s="73"/>
      <c r="AM116" s="173">
        <f>IF(AL116=0,0,VLOOKUP(AL116,'得点テーブル'!$B$14:$K$59,10,0))</f>
        <v>0</v>
      </c>
      <c r="AN116" s="73"/>
      <c r="AO116" s="173">
        <f>IF(AN116=0,0,VLOOKUP(AN116,'得点テーブル'!$B$14:$K$59,10,0))</f>
        <v>0</v>
      </c>
      <c r="AP116" s="73"/>
      <c r="AQ116" s="173">
        <f>IF(AP116=0,0,VLOOKUP(AP116,'得点テーブル'!$B$14:$K$59,10,0))*1.25</f>
        <v>0</v>
      </c>
      <c r="AR116" s="73"/>
      <c r="AS116" s="173">
        <f>IF(AR116=0,0,VLOOKUP(AR116,'得点テーブル'!$B$14:$K$59,10,0))</f>
        <v>0</v>
      </c>
    </row>
    <row r="117" spans="2:45" ht="13.5">
      <c r="B117" s="129">
        <v>119</v>
      </c>
      <c r="C117" s="23">
        <f t="shared" si="6"/>
        <v>102</v>
      </c>
      <c r="D117" s="93" t="s">
        <v>34</v>
      </c>
      <c r="E117" s="95" t="s">
        <v>190</v>
      </c>
      <c r="F117" s="164" t="s">
        <v>118</v>
      </c>
      <c r="G117" s="20">
        <f t="shared" si="7"/>
        <v>2</v>
      </c>
      <c r="H117" s="73"/>
      <c r="I117" s="21">
        <f>IF(H117=0,0,VLOOKUP(H117,'得点テーブル'!$B$14:$I$59,2,0))</f>
        <v>0</v>
      </c>
      <c r="J117" s="22"/>
      <c r="K117" s="21">
        <f>IF(J117=0,0,VLOOKUP(J117,'得点テーブル'!$B$14:$I$59,2,0))*0.25</f>
        <v>0</v>
      </c>
      <c r="L117" s="67"/>
      <c r="M117" s="21">
        <f>IF(L117=0,0,VLOOKUP(L117,'得点テーブル'!$B$14:$I$59,2,0))*1.25</f>
        <v>0</v>
      </c>
      <c r="N117" s="74"/>
      <c r="O117" s="21">
        <f>IF(N117=0,0,VLOOKUP(N117,'得点テーブル'!$B$14:$I$59,3,0))</f>
        <v>0</v>
      </c>
      <c r="P117" s="107"/>
      <c r="Q117" s="21">
        <f>IF(P117=0,0,VLOOKUP(P117,'得点テーブル'!$B$14:$I$59,3,0))*1.25</f>
        <v>0</v>
      </c>
      <c r="R117" s="67" t="s">
        <v>556</v>
      </c>
      <c r="S117" s="21">
        <f>IF(R117=0,0,VLOOKUP(R117,'得点テーブル'!$B$14:$I$59,4,0))</f>
        <v>2</v>
      </c>
      <c r="T117" s="67"/>
      <c r="U117" s="21">
        <f>IF(T117=0,0,VLOOKUP(T117,'得点テーブル'!$B$14:$I$59,5,0))</f>
        <v>0</v>
      </c>
      <c r="V117" s="67"/>
      <c r="W117" s="21">
        <f>IF(V117=0,0,VLOOKUP(V117,'得点テーブル'!$B$14:$I$59,5,0))</f>
        <v>0</v>
      </c>
      <c r="X117" s="67"/>
      <c r="Y117" s="21">
        <f>IF(X117=0,0,VLOOKUP(X117,'得点テーブル'!$B$14:$I$59,6,0))</f>
        <v>0</v>
      </c>
      <c r="Z117" s="67"/>
      <c r="AA117" s="21">
        <f>IF(Z117=0,0,VLOOKUP(Z117,'得点テーブル'!$B$14:$I$59,7,0))</f>
        <v>0</v>
      </c>
      <c r="AB117" s="67"/>
      <c r="AC117" s="21">
        <f>IF(AB117=0,0,VLOOKUP(AB117,'得点テーブル'!$B$14:$I$59,7,0))*1.25</f>
        <v>0</v>
      </c>
      <c r="AD117" s="107"/>
      <c r="AE117" s="21">
        <f>IF(AD117=0,0,VLOOKUP(AD117,'得点テーブル'!$B$14:$L$59,11,0))</f>
        <v>0</v>
      </c>
      <c r="AF117" s="67"/>
      <c r="AG117" s="21">
        <f>IF(AF117=0,0,VLOOKUP(AF117,'得点テーブル'!$B$14:$I$59,5,0))</f>
        <v>0</v>
      </c>
      <c r="AH117" s="67"/>
      <c r="AI117" s="21">
        <f>IF(AH117=0,0,VLOOKUP(AH117,'得点テーブル'!$B$14:$K$59,9,0))</f>
        <v>0</v>
      </c>
      <c r="AJ117" s="73"/>
      <c r="AK117" s="173">
        <f>IF(AJ117=0,0,VLOOKUP(AJ117,'得点テーブル'!$B$14:$K$59,10,0))</f>
        <v>0</v>
      </c>
      <c r="AL117" s="73"/>
      <c r="AM117" s="173">
        <f>IF(AL117=0,0,VLOOKUP(AL117,'得点テーブル'!$B$14:$K$59,10,0))</f>
        <v>0</v>
      </c>
      <c r="AN117" s="73"/>
      <c r="AO117" s="173">
        <f>IF(AN117=0,0,VLOOKUP(AN117,'得点テーブル'!$B$14:$K$59,10,0))</f>
        <v>0</v>
      </c>
      <c r="AP117" s="73"/>
      <c r="AQ117" s="173">
        <f>IF(AP117=0,0,VLOOKUP(AP117,'得点テーブル'!$B$14:$K$59,10,0))*1.25</f>
        <v>0</v>
      </c>
      <c r="AR117" s="73"/>
      <c r="AS117" s="173">
        <f>IF(AR117=0,0,VLOOKUP(AR117,'得点テーブル'!$B$14:$K$59,10,0))</f>
        <v>0</v>
      </c>
    </row>
    <row r="118" spans="2:45" ht="13.5">
      <c r="B118" s="129">
        <v>120</v>
      </c>
      <c r="C118" s="23">
        <f t="shared" si="6"/>
        <v>102</v>
      </c>
      <c r="D118" s="204" t="s">
        <v>93</v>
      </c>
      <c r="E118" s="205" t="s">
        <v>302</v>
      </c>
      <c r="F118" s="191" t="s">
        <v>85</v>
      </c>
      <c r="G118" s="20">
        <f t="shared" si="7"/>
        <v>2</v>
      </c>
      <c r="H118" s="73"/>
      <c r="I118" s="21">
        <f>IF(H118=0,0,VLOOKUP(H118,'得点テーブル'!$B$14:$I$59,2,0))</f>
        <v>0</v>
      </c>
      <c r="J118" s="22"/>
      <c r="K118" s="21">
        <f>IF(J118=0,0,VLOOKUP(J118,'得点テーブル'!$B$14:$I$59,2,0))*0.25</f>
        <v>0</v>
      </c>
      <c r="L118" s="67"/>
      <c r="M118" s="21">
        <f>IF(L118=0,0,VLOOKUP(L118,'得点テーブル'!$B$14:$I$59,2,0))*1.25</f>
        <v>0</v>
      </c>
      <c r="N118" s="74"/>
      <c r="O118" s="21">
        <f>IF(N118=0,0,VLOOKUP(N118,'得点テーブル'!$B$14:$I$59,3,0))</f>
        <v>0</v>
      </c>
      <c r="P118" s="107"/>
      <c r="Q118" s="21">
        <f>IF(P118=0,0,VLOOKUP(P118,'得点テーブル'!$B$14:$I$59,3,0))*1.25</f>
        <v>0</v>
      </c>
      <c r="R118" s="67" t="s">
        <v>253</v>
      </c>
      <c r="S118" s="21">
        <f>IF(R118=0,0,VLOOKUP(R118,'得点テーブル'!$B$14:$I$59,4,0))</f>
        <v>2</v>
      </c>
      <c r="T118" s="67"/>
      <c r="U118" s="21">
        <f>IF(T118=0,0,VLOOKUP(T118,'得点テーブル'!$B$14:$I$59,5,0))</f>
        <v>0</v>
      </c>
      <c r="V118" s="67"/>
      <c r="W118" s="21">
        <f>IF(V118=0,0,VLOOKUP(V118,'得点テーブル'!$B$14:$I$59,5,0))</f>
        <v>0</v>
      </c>
      <c r="X118" s="67"/>
      <c r="Y118" s="21">
        <f>IF(X118=0,0,VLOOKUP(X118,'得点テーブル'!$B$14:$I$59,6,0))</f>
        <v>0</v>
      </c>
      <c r="Z118" s="67"/>
      <c r="AA118" s="21">
        <f>IF(Z118=0,0,VLOOKUP(Z118,'得点テーブル'!$B$14:$I$59,7,0))</f>
        <v>0</v>
      </c>
      <c r="AB118" s="67"/>
      <c r="AC118" s="21">
        <f>IF(AB118=0,0,VLOOKUP(AB118,'得点テーブル'!$B$14:$I$59,7,0))*1.25</f>
        <v>0</v>
      </c>
      <c r="AD118" s="107"/>
      <c r="AE118" s="21">
        <f>IF(AD118=0,0,VLOOKUP(AD118,'得点テーブル'!$B$14:$L$59,11,0))</f>
        <v>0</v>
      </c>
      <c r="AF118" s="67"/>
      <c r="AG118" s="21">
        <f>IF(AF118=0,0,VLOOKUP(AF118,'得点テーブル'!$B$14:$I$59,5,0))</f>
        <v>0</v>
      </c>
      <c r="AH118" s="67"/>
      <c r="AI118" s="21">
        <f>IF(AH118=0,0,VLOOKUP(AH118,'得点テーブル'!$B$14:$K$59,9,0))</f>
        <v>0</v>
      </c>
      <c r="AJ118" s="73"/>
      <c r="AK118" s="173">
        <f>IF(AJ118=0,0,VLOOKUP(AJ118,'得点テーブル'!$B$14:$K$59,10,0))</f>
        <v>0</v>
      </c>
      <c r="AL118" s="73"/>
      <c r="AM118" s="173">
        <f>IF(AL118=0,0,VLOOKUP(AL118,'得点テーブル'!$B$14:$K$59,10,0))</f>
        <v>0</v>
      </c>
      <c r="AN118" s="73"/>
      <c r="AO118" s="173">
        <f>IF(AN118=0,0,VLOOKUP(AN118,'得点テーブル'!$B$14:$K$59,10,0))</f>
        <v>0</v>
      </c>
      <c r="AP118" s="73"/>
      <c r="AQ118" s="173">
        <f>IF(AP118=0,0,VLOOKUP(AP118,'得点テーブル'!$B$14:$K$59,10,0))*1.25</f>
        <v>0</v>
      </c>
      <c r="AR118" s="73"/>
      <c r="AS118" s="173">
        <f>IF(AR118=0,0,VLOOKUP(AR118,'得点テーブル'!$B$14:$K$59,10,0))</f>
        <v>0</v>
      </c>
    </row>
    <row r="119" spans="2:45" ht="13.5">
      <c r="B119" s="129">
        <v>121</v>
      </c>
      <c r="C119" s="23">
        <f t="shared" si="6"/>
        <v>102</v>
      </c>
      <c r="D119" s="93" t="s">
        <v>141</v>
      </c>
      <c r="E119" s="212" t="s">
        <v>142</v>
      </c>
      <c r="F119" s="132" t="s">
        <v>118</v>
      </c>
      <c r="G119" s="20">
        <f t="shared" si="7"/>
        <v>2</v>
      </c>
      <c r="H119" s="73"/>
      <c r="I119" s="21">
        <f>IF(H119=0,0,VLOOKUP(H119,'得点テーブル'!$B$14:$I$59,2,0))</f>
        <v>0</v>
      </c>
      <c r="J119" s="22"/>
      <c r="K119" s="21">
        <f>IF(J119=0,0,VLOOKUP(J119,'得点テーブル'!$B$14:$I$59,2,0))*0.25</f>
        <v>0</v>
      </c>
      <c r="L119" s="67"/>
      <c r="M119" s="21">
        <f>IF(L119=0,0,VLOOKUP(L119,'得点テーブル'!$B$14:$I$59,2,0))*1.25</f>
        <v>0</v>
      </c>
      <c r="N119" s="74"/>
      <c r="O119" s="21">
        <f>IF(N119=0,0,VLOOKUP(N119,'得点テーブル'!$B$14:$I$59,3,0))</f>
        <v>0</v>
      </c>
      <c r="P119" s="107"/>
      <c r="Q119" s="21">
        <f>IF(P119=0,0,VLOOKUP(P119,'得点テーブル'!$B$14:$I$59,3,0))*1.25</f>
        <v>0</v>
      </c>
      <c r="R119" s="67" t="s">
        <v>441</v>
      </c>
      <c r="S119" s="21">
        <f>IF(R119=0,0,VLOOKUP(R119,'得点テーブル'!$B$14:$I$59,4,0))</f>
        <v>2</v>
      </c>
      <c r="T119" s="67"/>
      <c r="U119" s="21">
        <f>IF(T119=0,0,VLOOKUP(T119,'得点テーブル'!$B$14:$I$59,5,0))</f>
        <v>0</v>
      </c>
      <c r="V119" s="67"/>
      <c r="W119" s="21">
        <f>IF(V119=0,0,VLOOKUP(V119,'得点テーブル'!$B$14:$I$59,5,0))</f>
        <v>0</v>
      </c>
      <c r="X119" s="67"/>
      <c r="Y119" s="21">
        <f>IF(X119=0,0,VLOOKUP(X119,'得点テーブル'!$B$14:$I$59,6,0))</f>
        <v>0</v>
      </c>
      <c r="Z119" s="67"/>
      <c r="AA119" s="21">
        <f>IF(Z119=0,0,VLOOKUP(Z119,'得点テーブル'!$B$14:$I$59,7,0))</f>
        <v>0</v>
      </c>
      <c r="AB119" s="67"/>
      <c r="AC119" s="21">
        <f>IF(AB119=0,0,VLOOKUP(AB119,'得点テーブル'!$B$14:$I$59,7,0))*1.25</f>
        <v>0</v>
      </c>
      <c r="AD119" s="107"/>
      <c r="AE119" s="21">
        <f>IF(AD119=0,0,VLOOKUP(AD119,'得点テーブル'!$B$14:$L$59,11,0))</f>
        <v>0</v>
      </c>
      <c r="AF119" s="67"/>
      <c r="AG119" s="21">
        <f>IF(AF119=0,0,VLOOKUP(AF119,'得点テーブル'!$B$14:$I$59,5,0))</f>
        <v>0</v>
      </c>
      <c r="AH119" s="67"/>
      <c r="AI119" s="21">
        <f>IF(AH119=0,0,VLOOKUP(AH119,'得点テーブル'!$B$14:$K$59,9,0))</f>
        <v>0</v>
      </c>
      <c r="AJ119" s="73"/>
      <c r="AK119" s="173">
        <f>IF(AJ119=0,0,VLOOKUP(AJ119,'得点テーブル'!$B$14:$K$59,10,0))</f>
        <v>0</v>
      </c>
      <c r="AL119" s="73"/>
      <c r="AM119" s="173">
        <f>IF(AL119=0,0,VLOOKUP(AL119,'得点テーブル'!$B$14:$K$59,10,0))</f>
        <v>0</v>
      </c>
      <c r="AN119" s="73"/>
      <c r="AO119" s="173">
        <f>IF(AN119=0,0,VLOOKUP(AN119,'得点テーブル'!$B$14:$K$59,10,0))</f>
        <v>0</v>
      </c>
      <c r="AP119" s="73"/>
      <c r="AQ119" s="173">
        <f>IF(AP119=0,0,VLOOKUP(AP119,'得点テーブル'!$B$14:$K$59,10,0))*1.25</f>
        <v>0</v>
      </c>
      <c r="AR119" s="73"/>
      <c r="AS119" s="173">
        <f>IF(AR119=0,0,VLOOKUP(AR119,'得点テーブル'!$B$14:$K$59,10,0))</f>
        <v>0</v>
      </c>
    </row>
    <row r="120" spans="2:45" ht="13.5">
      <c r="B120" s="129">
        <v>122</v>
      </c>
      <c r="C120" s="23">
        <f t="shared" si="6"/>
        <v>102</v>
      </c>
      <c r="D120" s="206" t="s">
        <v>94</v>
      </c>
      <c r="E120" s="218" t="s">
        <v>489</v>
      </c>
      <c r="F120" s="164" t="s">
        <v>118</v>
      </c>
      <c r="G120" s="20">
        <f t="shared" si="7"/>
        <v>2</v>
      </c>
      <c r="H120" s="73"/>
      <c r="I120" s="21">
        <f>IF(H120=0,0,VLOOKUP(H120,'得点テーブル'!$B$14:$I$59,2,0))</f>
        <v>0</v>
      </c>
      <c r="J120" s="22"/>
      <c r="K120" s="21">
        <f>IF(J120=0,0,VLOOKUP(J120,'得点テーブル'!$B$14:$I$59,2,0))*0.25</f>
        <v>0</v>
      </c>
      <c r="L120" s="67"/>
      <c r="M120" s="21">
        <f>IF(L120=0,0,VLOOKUP(L120,'得点テーブル'!$B$14:$I$59,2,0))*1.25</f>
        <v>0</v>
      </c>
      <c r="N120" s="74"/>
      <c r="O120" s="21">
        <f>IF(N120=0,0,VLOOKUP(N120,'得点テーブル'!$B$14:$I$59,3,0))</f>
        <v>0</v>
      </c>
      <c r="P120" s="107"/>
      <c r="Q120" s="21">
        <f>IF(P120=0,0,VLOOKUP(P120,'得点テーブル'!$B$14:$I$59,3,0))*1.25</f>
        <v>0</v>
      </c>
      <c r="R120" s="67" t="s">
        <v>253</v>
      </c>
      <c r="S120" s="21">
        <f>IF(R120=0,0,VLOOKUP(R120,'得点テーブル'!$B$14:$I$59,4,0))</f>
        <v>2</v>
      </c>
      <c r="T120" s="67"/>
      <c r="U120" s="21">
        <f>IF(T120=0,0,VLOOKUP(T120,'得点テーブル'!$B$14:$I$59,5,0))</f>
        <v>0</v>
      </c>
      <c r="V120" s="67"/>
      <c r="W120" s="21">
        <f>IF(V120=0,0,VLOOKUP(V120,'得点テーブル'!$B$14:$I$59,5,0))</f>
        <v>0</v>
      </c>
      <c r="X120" s="67"/>
      <c r="Y120" s="21">
        <f>IF(X120=0,0,VLOOKUP(X120,'得点テーブル'!$B$14:$I$59,6,0))</f>
        <v>0</v>
      </c>
      <c r="Z120" s="67"/>
      <c r="AA120" s="21">
        <f>IF(Z120=0,0,VLOOKUP(Z120,'得点テーブル'!$B$14:$I$59,7,0))</f>
        <v>0</v>
      </c>
      <c r="AB120" s="67"/>
      <c r="AC120" s="21">
        <f>IF(AB120=0,0,VLOOKUP(AB120,'得点テーブル'!$B$14:$I$59,7,0))*1.25</f>
        <v>0</v>
      </c>
      <c r="AD120" s="107"/>
      <c r="AE120" s="21">
        <f>IF(AD120=0,0,VLOOKUP(AD120,'得点テーブル'!$B$14:$L$59,11,0))</f>
        <v>0</v>
      </c>
      <c r="AF120" s="67"/>
      <c r="AG120" s="21">
        <f>IF(AF120=0,0,VLOOKUP(AF120,'得点テーブル'!$B$14:$I$59,5,0))</f>
        <v>0</v>
      </c>
      <c r="AH120" s="67"/>
      <c r="AI120" s="21">
        <f>IF(AH120=0,0,VLOOKUP(AH120,'得点テーブル'!$B$14:$K$59,9,0))</f>
        <v>0</v>
      </c>
      <c r="AJ120" s="73"/>
      <c r="AK120" s="173">
        <f>IF(AJ120=0,0,VLOOKUP(AJ120,'得点テーブル'!$B$14:$K$59,10,0))</f>
        <v>0</v>
      </c>
      <c r="AL120" s="73"/>
      <c r="AM120" s="173">
        <f>IF(AL120=0,0,VLOOKUP(AL120,'得点テーブル'!$B$14:$K$59,10,0))</f>
        <v>0</v>
      </c>
      <c r="AN120" s="73"/>
      <c r="AO120" s="173">
        <f>IF(AN120=0,0,VLOOKUP(AN120,'得点テーブル'!$B$14:$K$59,10,0))</f>
        <v>0</v>
      </c>
      <c r="AP120" s="73"/>
      <c r="AQ120" s="173">
        <f>IF(AP120=0,0,VLOOKUP(AP120,'得点テーブル'!$B$14:$K$59,10,0))*1.25</f>
        <v>0</v>
      </c>
      <c r="AR120" s="73"/>
      <c r="AS120" s="173">
        <f>IF(AR120=0,0,VLOOKUP(AR120,'得点テーブル'!$B$14:$K$59,10,0))</f>
        <v>0</v>
      </c>
    </row>
    <row r="121" spans="2:45" ht="13.5">
      <c r="B121" s="129">
        <v>123</v>
      </c>
      <c r="C121" s="23">
        <f t="shared" si="6"/>
        <v>102</v>
      </c>
      <c r="D121" s="203" t="s">
        <v>90</v>
      </c>
      <c r="E121" s="95" t="s">
        <v>515</v>
      </c>
      <c r="F121" s="191" t="s">
        <v>85</v>
      </c>
      <c r="G121" s="20">
        <f t="shared" si="7"/>
        <v>2</v>
      </c>
      <c r="H121" s="73"/>
      <c r="I121" s="21">
        <f>IF(H121=0,0,VLOOKUP(H121,'得点テーブル'!$B$14:$I$59,2,0))</f>
        <v>0</v>
      </c>
      <c r="J121" s="22"/>
      <c r="K121" s="21">
        <f>IF(J121=0,0,VLOOKUP(J121,'得点テーブル'!$B$14:$I$59,2,0))*0.25</f>
        <v>0</v>
      </c>
      <c r="L121" s="67"/>
      <c r="M121" s="21">
        <f>IF(L121=0,0,VLOOKUP(L121,'得点テーブル'!$B$14:$I$59,2,0))*1.25</f>
        <v>0</v>
      </c>
      <c r="N121" s="74"/>
      <c r="O121" s="21">
        <f>IF(N121=0,0,VLOOKUP(N121,'得点テーブル'!$B$14:$I$59,3,0))</f>
        <v>0</v>
      </c>
      <c r="P121" s="107"/>
      <c r="Q121" s="21">
        <f>IF(P121=0,0,VLOOKUP(P121,'得点テーブル'!$B$14:$I$59,3,0))*1.25</f>
        <v>0</v>
      </c>
      <c r="R121" s="67" t="s">
        <v>441</v>
      </c>
      <c r="S121" s="21">
        <f>IF(R121=0,0,VLOOKUP(R121,'得点テーブル'!$B$14:$I$59,4,0))</f>
        <v>2</v>
      </c>
      <c r="T121" s="67"/>
      <c r="U121" s="21">
        <f>IF(T121=0,0,VLOOKUP(T121,'得点テーブル'!$B$14:$I$59,5,0))</f>
        <v>0</v>
      </c>
      <c r="V121" s="67"/>
      <c r="W121" s="21">
        <f>IF(V121=0,0,VLOOKUP(V121,'得点テーブル'!$B$14:$I$59,5,0))</f>
        <v>0</v>
      </c>
      <c r="X121" s="67"/>
      <c r="Y121" s="21">
        <f>IF(X121=0,0,VLOOKUP(X121,'得点テーブル'!$B$14:$I$59,6,0))</f>
        <v>0</v>
      </c>
      <c r="Z121" s="67"/>
      <c r="AA121" s="21">
        <f>IF(Z121=0,0,VLOOKUP(Z121,'得点テーブル'!$B$14:$I$59,7,0))</f>
        <v>0</v>
      </c>
      <c r="AB121" s="67"/>
      <c r="AC121" s="21">
        <f>IF(AB121=0,0,VLOOKUP(AB121,'得点テーブル'!$B$14:$I$59,7,0))*1.25</f>
        <v>0</v>
      </c>
      <c r="AD121" s="107"/>
      <c r="AE121" s="21">
        <f>IF(AD121=0,0,VLOOKUP(AD121,'得点テーブル'!$B$14:$L$59,11,0))</f>
        <v>0</v>
      </c>
      <c r="AF121" s="67"/>
      <c r="AG121" s="21">
        <f>IF(AF121=0,0,VLOOKUP(AF121,'得点テーブル'!$B$14:$I$59,5,0))</f>
        <v>0</v>
      </c>
      <c r="AH121" s="67"/>
      <c r="AI121" s="21">
        <f>IF(AH121=0,0,VLOOKUP(AH121,'得点テーブル'!$B$14:$K$59,9,0))</f>
        <v>0</v>
      </c>
      <c r="AJ121" s="73"/>
      <c r="AK121" s="173">
        <f>IF(AJ121=0,0,VLOOKUP(AJ121,'得点テーブル'!$B$14:$K$59,10,0))</f>
        <v>0</v>
      </c>
      <c r="AL121" s="73"/>
      <c r="AM121" s="173">
        <f>IF(AL121=0,0,VLOOKUP(AL121,'得点テーブル'!$B$14:$K$59,10,0))</f>
        <v>0</v>
      </c>
      <c r="AN121" s="73"/>
      <c r="AO121" s="173">
        <f>IF(AN121=0,0,VLOOKUP(AN121,'得点テーブル'!$B$14:$K$59,10,0))</f>
        <v>0</v>
      </c>
      <c r="AP121" s="73"/>
      <c r="AQ121" s="173">
        <f>IF(AP121=0,0,VLOOKUP(AP121,'得点テーブル'!$B$14:$K$59,10,0))*1.25</f>
        <v>0</v>
      </c>
      <c r="AR121" s="73"/>
      <c r="AS121" s="173">
        <f>IF(AR121=0,0,VLOOKUP(AR121,'得点テーブル'!$B$14:$K$59,10,0))</f>
        <v>0</v>
      </c>
    </row>
    <row r="122" spans="2:45" ht="13.5">
      <c r="B122" s="129">
        <v>124</v>
      </c>
      <c r="C122" s="23">
        <f t="shared" si="6"/>
        <v>102</v>
      </c>
      <c r="D122" s="93" t="s">
        <v>42</v>
      </c>
      <c r="E122" s="95" t="s">
        <v>190</v>
      </c>
      <c r="F122" s="191" t="s">
        <v>85</v>
      </c>
      <c r="G122" s="20">
        <f t="shared" si="7"/>
        <v>2</v>
      </c>
      <c r="H122" s="73"/>
      <c r="I122" s="21">
        <f>IF(H122=0,0,VLOOKUP(H122,'得点テーブル'!$B$14:$I$59,2,0))</f>
        <v>0</v>
      </c>
      <c r="J122" s="22"/>
      <c r="K122" s="21">
        <f>IF(J122=0,0,VLOOKUP(J122,'得点テーブル'!$B$14:$I$59,2,0))*0.25</f>
        <v>0</v>
      </c>
      <c r="L122" s="67"/>
      <c r="M122" s="21">
        <f>IF(L122=0,0,VLOOKUP(L122,'得点テーブル'!$B$14:$I$59,2,0))*1.25</f>
        <v>0</v>
      </c>
      <c r="N122" s="74"/>
      <c r="O122" s="21">
        <f>IF(N122=0,0,VLOOKUP(N122,'得点テーブル'!$B$14:$I$59,3,0))</f>
        <v>0</v>
      </c>
      <c r="P122" s="107"/>
      <c r="Q122" s="21">
        <f>IF(P122=0,0,VLOOKUP(P122,'得点テーブル'!$B$14:$I$59,3,0))*1.25</f>
        <v>0</v>
      </c>
      <c r="R122" s="67" t="s">
        <v>253</v>
      </c>
      <c r="S122" s="21">
        <f>IF(R122=0,0,VLOOKUP(R122,'得点テーブル'!$B$14:$I$59,4,0))</f>
        <v>2</v>
      </c>
      <c r="T122" s="67"/>
      <c r="U122" s="21">
        <f>IF(T122=0,0,VLOOKUP(T122,'得点テーブル'!$B$14:$I$59,5,0))</f>
        <v>0</v>
      </c>
      <c r="V122" s="67"/>
      <c r="W122" s="21">
        <f>IF(V122=0,0,VLOOKUP(V122,'得点テーブル'!$B$14:$I$59,5,0))</f>
        <v>0</v>
      </c>
      <c r="X122" s="67"/>
      <c r="Y122" s="21">
        <f>IF(X122=0,0,VLOOKUP(X122,'得点テーブル'!$B$14:$I$59,6,0))</f>
        <v>0</v>
      </c>
      <c r="Z122" s="67"/>
      <c r="AA122" s="21">
        <f>IF(Z122=0,0,VLOOKUP(Z122,'得点テーブル'!$B$14:$I$59,7,0))</f>
        <v>0</v>
      </c>
      <c r="AB122" s="67"/>
      <c r="AC122" s="21">
        <f>IF(AB122=0,0,VLOOKUP(AB122,'得点テーブル'!$B$14:$I$59,7,0))*1.25</f>
        <v>0</v>
      </c>
      <c r="AD122" s="107"/>
      <c r="AE122" s="21">
        <f>IF(AD122=0,0,VLOOKUP(AD122,'得点テーブル'!$B$14:$L$59,11,0))</f>
        <v>0</v>
      </c>
      <c r="AF122" s="67"/>
      <c r="AG122" s="21">
        <f>IF(AF122=0,0,VLOOKUP(AF122,'得点テーブル'!$B$14:$I$59,5,0))</f>
        <v>0</v>
      </c>
      <c r="AH122" s="67"/>
      <c r="AI122" s="21">
        <f>IF(AH122=0,0,VLOOKUP(AH122,'得点テーブル'!$B$14:$K$59,9,0))</f>
        <v>0</v>
      </c>
      <c r="AJ122" s="73"/>
      <c r="AK122" s="173">
        <f>IF(AJ122=0,0,VLOOKUP(AJ122,'得点テーブル'!$B$14:$K$59,10,0))</f>
        <v>0</v>
      </c>
      <c r="AL122" s="73"/>
      <c r="AM122" s="173">
        <f>IF(AL122=0,0,VLOOKUP(AL122,'得点テーブル'!$B$14:$K$59,10,0))</f>
        <v>0</v>
      </c>
      <c r="AN122" s="73"/>
      <c r="AO122" s="173">
        <f>IF(AN122=0,0,VLOOKUP(AN122,'得点テーブル'!$B$14:$K$59,10,0))</f>
        <v>0</v>
      </c>
      <c r="AP122" s="73"/>
      <c r="AQ122" s="173">
        <f>IF(AP122=0,0,VLOOKUP(AP122,'得点テーブル'!$B$14:$K$59,10,0))*1.25</f>
        <v>0</v>
      </c>
      <c r="AR122" s="73"/>
      <c r="AS122" s="173">
        <f>IF(AR122=0,0,VLOOKUP(AR122,'得点テーブル'!$B$14:$K$59,10,0))</f>
        <v>0</v>
      </c>
    </row>
    <row r="123" spans="2:45" ht="13.5">
      <c r="B123" s="129">
        <v>125</v>
      </c>
      <c r="C123" s="23">
        <f t="shared" si="6"/>
        <v>102</v>
      </c>
      <c r="D123" s="93" t="s">
        <v>48</v>
      </c>
      <c r="E123" s="170" t="s">
        <v>190</v>
      </c>
      <c r="F123" s="209" t="s">
        <v>85</v>
      </c>
      <c r="G123" s="20">
        <f t="shared" si="7"/>
        <v>2</v>
      </c>
      <c r="H123" s="73"/>
      <c r="I123" s="21">
        <f>IF(H123=0,0,VLOOKUP(H123,'得点テーブル'!$B$14:$I$59,2,0))</f>
        <v>0</v>
      </c>
      <c r="J123" s="22"/>
      <c r="K123" s="21">
        <f>IF(J123=0,0,VLOOKUP(J123,'得点テーブル'!$B$14:$I$59,2,0))*0.25</f>
        <v>0</v>
      </c>
      <c r="L123" s="67"/>
      <c r="M123" s="21">
        <f>IF(L123=0,0,VLOOKUP(L123,'得点テーブル'!$B$14:$I$59,2,0))*1.25</f>
        <v>0</v>
      </c>
      <c r="N123" s="74"/>
      <c r="O123" s="21">
        <f>IF(N123=0,0,VLOOKUP(N123,'得点テーブル'!$B$14:$I$59,3,0))</f>
        <v>0</v>
      </c>
      <c r="P123" s="107"/>
      <c r="Q123" s="21">
        <f>IF(P123=0,0,VLOOKUP(P123,'得点テーブル'!$B$14:$I$59,3,0))*1.25</f>
        <v>0</v>
      </c>
      <c r="R123" s="67" t="s">
        <v>441</v>
      </c>
      <c r="S123" s="21">
        <f>IF(R123=0,0,VLOOKUP(R123,'得点テーブル'!$B$14:$I$59,4,0))</f>
        <v>2</v>
      </c>
      <c r="T123" s="67"/>
      <c r="U123" s="21">
        <f>IF(T123=0,0,VLOOKUP(T123,'得点テーブル'!$B$14:$I$59,5,0))</f>
        <v>0</v>
      </c>
      <c r="V123" s="67"/>
      <c r="W123" s="21">
        <f>IF(V123=0,0,VLOOKUP(V123,'得点テーブル'!$B$14:$I$59,5,0))</f>
        <v>0</v>
      </c>
      <c r="X123" s="67"/>
      <c r="Y123" s="21">
        <f>IF(X123=0,0,VLOOKUP(X123,'得点テーブル'!$B$14:$I$59,6,0))</f>
        <v>0</v>
      </c>
      <c r="Z123" s="67"/>
      <c r="AA123" s="21">
        <f>IF(Z123=0,0,VLOOKUP(Z123,'得点テーブル'!$B$14:$I$59,7,0))</f>
        <v>0</v>
      </c>
      <c r="AB123" s="67"/>
      <c r="AC123" s="21">
        <f>IF(AB123=0,0,VLOOKUP(AB123,'得点テーブル'!$B$14:$I$59,7,0))*1.25</f>
        <v>0</v>
      </c>
      <c r="AD123" s="107"/>
      <c r="AE123" s="21">
        <f>IF(AD123=0,0,VLOOKUP(AD123,'得点テーブル'!$B$14:$L$59,11,0))</f>
        <v>0</v>
      </c>
      <c r="AF123" s="67"/>
      <c r="AG123" s="21">
        <f>IF(AF123=0,0,VLOOKUP(AF123,'得点テーブル'!$B$14:$I$59,5,0))</f>
        <v>0</v>
      </c>
      <c r="AH123" s="67"/>
      <c r="AI123" s="21">
        <f>IF(AH123=0,0,VLOOKUP(AH123,'得点テーブル'!$B$14:$K$59,9,0))</f>
        <v>0</v>
      </c>
      <c r="AJ123" s="73"/>
      <c r="AK123" s="173">
        <f>IF(AJ123=0,0,VLOOKUP(AJ123,'得点テーブル'!$B$14:$K$59,10,0))</f>
        <v>0</v>
      </c>
      <c r="AL123" s="73"/>
      <c r="AM123" s="173">
        <f>IF(AL123=0,0,VLOOKUP(AL123,'得点テーブル'!$B$14:$K$59,10,0))</f>
        <v>0</v>
      </c>
      <c r="AN123" s="73"/>
      <c r="AO123" s="173">
        <f>IF(AN123=0,0,VLOOKUP(AN123,'得点テーブル'!$B$14:$K$59,10,0))</f>
        <v>0</v>
      </c>
      <c r="AP123" s="73"/>
      <c r="AQ123" s="173">
        <f>IF(AP123=0,0,VLOOKUP(AP123,'得点テーブル'!$B$14:$K$59,10,0))*1.25</f>
        <v>0</v>
      </c>
      <c r="AR123" s="73"/>
      <c r="AS123" s="173">
        <f>IF(AR123=0,0,VLOOKUP(AR123,'得点テーブル'!$B$14:$K$59,10,0))</f>
        <v>0</v>
      </c>
    </row>
    <row r="124" spans="2:45" ht="13.5">
      <c r="B124" s="129">
        <v>126</v>
      </c>
      <c r="C124" s="23">
        <f t="shared" si="6"/>
        <v>102</v>
      </c>
      <c r="D124" s="93" t="s">
        <v>37</v>
      </c>
      <c r="E124" s="170" t="s">
        <v>190</v>
      </c>
      <c r="F124" s="210" t="s">
        <v>118</v>
      </c>
      <c r="G124" s="20">
        <f t="shared" si="7"/>
        <v>2</v>
      </c>
      <c r="H124" s="73"/>
      <c r="I124" s="21">
        <f>IF(H124=0,0,VLOOKUP(H124,'得点テーブル'!$B$14:$I$59,2,0))</f>
        <v>0</v>
      </c>
      <c r="J124" s="22"/>
      <c r="K124" s="21">
        <f>IF(J124=0,0,VLOOKUP(J124,'得点テーブル'!$B$14:$I$59,2,0))*0.25</f>
        <v>0</v>
      </c>
      <c r="L124" s="67"/>
      <c r="M124" s="21">
        <f>IF(L124=0,0,VLOOKUP(L124,'得点テーブル'!$B$14:$I$59,2,0))*1.25</f>
        <v>0</v>
      </c>
      <c r="N124" s="74"/>
      <c r="O124" s="21">
        <f>IF(N124=0,0,VLOOKUP(N124,'得点テーブル'!$B$14:$I$59,3,0))</f>
        <v>0</v>
      </c>
      <c r="P124" s="107"/>
      <c r="Q124" s="21">
        <f>IF(P124=0,0,VLOOKUP(P124,'得点テーブル'!$B$14:$I$59,3,0))*1.25</f>
        <v>0</v>
      </c>
      <c r="R124" s="67" t="s">
        <v>253</v>
      </c>
      <c r="S124" s="21">
        <f>IF(R124=0,0,VLOOKUP(R124,'得点テーブル'!$B$14:$I$59,4,0))</f>
        <v>2</v>
      </c>
      <c r="T124" s="67"/>
      <c r="U124" s="21">
        <f>IF(T124=0,0,VLOOKUP(T124,'得点テーブル'!$B$14:$I$59,5,0))</f>
        <v>0</v>
      </c>
      <c r="V124" s="67"/>
      <c r="W124" s="21">
        <f>IF(V124=0,0,VLOOKUP(V124,'得点テーブル'!$B$14:$I$59,5,0))</f>
        <v>0</v>
      </c>
      <c r="X124" s="67"/>
      <c r="Y124" s="21">
        <f>IF(X124=0,0,VLOOKUP(X124,'得点テーブル'!$B$14:$I$59,6,0))</f>
        <v>0</v>
      </c>
      <c r="Z124" s="67"/>
      <c r="AA124" s="21">
        <f>IF(Z124=0,0,VLOOKUP(Z124,'得点テーブル'!$B$14:$I$59,7,0))</f>
        <v>0</v>
      </c>
      <c r="AB124" s="67"/>
      <c r="AC124" s="21">
        <f>IF(AB124=0,0,VLOOKUP(AB124,'得点テーブル'!$B$14:$I$59,7,0))*1.25</f>
        <v>0</v>
      </c>
      <c r="AD124" s="107"/>
      <c r="AE124" s="21">
        <f>IF(AD124=0,0,VLOOKUP(AD124,'得点テーブル'!$B$14:$L$59,11,0))</f>
        <v>0</v>
      </c>
      <c r="AF124" s="67"/>
      <c r="AG124" s="21">
        <f>IF(AF124=0,0,VLOOKUP(AF124,'得点テーブル'!$B$14:$I$59,5,0))</f>
        <v>0</v>
      </c>
      <c r="AH124" s="67"/>
      <c r="AI124" s="21">
        <f>IF(AH124=0,0,VLOOKUP(AH124,'得点テーブル'!$B$14:$K$59,9,0))</f>
        <v>0</v>
      </c>
      <c r="AJ124" s="73"/>
      <c r="AK124" s="173">
        <f>IF(AJ124=0,0,VLOOKUP(AJ124,'得点テーブル'!$B$14:$K$59,10,0))</f>
        <v>0</v>
      </c>
      <c r="AL124" s="73"/>
      <c r="AM124" s="173">
        <f>IF(AL124=0,0,VLOOKUP(AL124,'得点テーブル'!$B$14:$K$59,10,0))</f>
        <v>0</v>
      </c>
      <c r="AN124" s="73"/>
      <c r="AO124" s="173">
        <f>IF(AN124=0,0,VLOOKUP(AN124,'得点テーブル'!$B$14:$K$59,10,0))</f>
        <v>0</v>
      </c>
      <c r="AP124" s="73"/>
      <c r="AQ124" s="173">
        <f>IF(AP124=0,0,VLOOKUP(AP124,'得点テーブル'!$B$14:$K$59,10,0))*1.25</f>
        <v>0</v>
      </c>
      <c r="AR124" s="73"/>
      <c r="AS124" s="173">
        <f>IF(AR124=0,0,VLOOKUP(AR124,'得点テーブル'!$B$14:$K$59,10,0))</f>
        <v>0</v>
      </c>
    </row>
    <row r="125" spans="2:45" ht="13.5">
      <c r="B125" s="129">
        <v>127</v>
      </c>
      <c r="C125" s="23">
        <f t="shared" si="6"/>
        <v>102</v>
      </c>
      <c r="D125" s="93" t="s">
        <v>617</v>
      </c>
      <c r="E125" s="170" t="s">
        <v>614</v>
      </c>
      <c r="F125" s="95" t="s">
        <v>85</v>
      </c>
      <c r="G125" s="20">
        <f t="shared" si="7"/>
        <v>2</v>
      </c>
      <c r="H125" s="73"/>
      <c r="I125" s="21">
        <f>IF(H125=0,0,VLOOKUP(H125,'得点テーブル'!$B$14:$I$59,2,0))</f>
        <v>0</v>
      </c>
      <c r="J125" s="22"/>
      <c r="K125" s="21">
        <f>IF(J125=0,0,VLOOKUP(J125,'得点テーブル'!$B$14:$I$59,2,0))*0.25</f>
        <v>0</v>
      </c>
      <c r="L125" s="67"/>
      <c r="M125" s="21">
        <f>IF(L125=0,0,VLOOKUP(L125,'得点テーブル'!$B$14:$I$59,2,0))*1.25</f>
        <v>0</v>
      </c>
      <c r="N125" s="74"/>
      <c r="O125" s="21">
        <f>IF(N125=0,0,VLOOKUP(N125,'得点テーブル'!$B$14:$I$59,3,0))</f>
        <v>0</v>
      </c>
      <c r="P125" s="107"/>
      <c r="Q125" s="21">
        <f>IF(P125=0,0,VLOOKUP(P125,'得点テーブル'!$B$14:$I$59,3,0))*1.25</f>
        <v>0</v>
      </c>
      <c r="R125" s="67"/>
      <c r="S125" s="21">
        <f>IF(R125=0,0,VLOOKUP(R125,'得点テーブル'!$B$14:$I$59,4,0))</f>
        <v>0</v>
      </c>
      <c r="T125" s="67" t="s">
        <v>253</v>
      </c>
      <c r="U125" s="21">
        <f>IF(T125=0,0,VLOOKUP(T125,'得点テーブル'!$B$14:$I$59,5,0))</f>
        <v>2</v>
      </c>
      <c r="V125" s="67"/>
      <c r="W125" s="21">
        <f>IF(V125=0,0,VLOOKUP(V125,'得点テーブル'!$B$14:$I$59,5,0))</f>
        <v>0</v>
      </c>
      <c r="X125" s="67"/>
      <c r="Y125" s="21">
        <f>IF(X125=0,0,VLOOKUP(X125,'得点テーブル'!$B$14:$I$59,6,0))</f>
        <v>0</v>
      </c>
      <c r="Z125" s="67"/>
      <c r="AA125" s="21">
        <f>IF(Z125=0,0,VLOOKUP(Z125,'得点テーブル'!$B$14:$I$59,7,0))</f>
        <v>0</v>
      </c>
      <c r="AB125" s="67"/>
      <c r="AC125" s="21">
        <f>IF(AB125=0,0,VLOOKUP(AB125,'得点テーブル'!$B$14:$I$59,7,0))*1.25</f>
        <v>0</v>
      </c>
      <c r="AD125" s="107"/>
      <c r="AE125" s="21">
        <f>IF(AD125=0,0,VLOOKUP(AD125,'得点テーブル'!$B$14:$L$59,11,0))</f>
        <v>0</v>
      </c>
      <c r="AF125" s="67"/>
      <c r="AG125" s="21">
        <f>IF(AF125=0,0,VLOOKUP(AF125,'得点テーブル'!$B$14:$I$59,5,0))</f>
        <v>0</v>
      </c>
      <c r="AH125" s="67"/>
      <c r="AI125" s="21">
        <f>IF(AH125=0,0,VLOOKUP(AH125,'得点テーブル'!$B$14:$K$59,9,0))</f>
        <v>0</v>
      </c>
      <c r="AJ125" s="73"/>
      <c r="AK125" s="173">
        <f>IF(AJ125=0,0,VLOOKUP(AJ125,'得点テーブル'!$B$14:$K$59,10,0))</f>
        <v>0</v>
      </c>
      <c r="AL125" s="73"/>
      <c r="AM125" s="173">
        <f>IF(AL125=0,0,VLOOKUP(AL125,'得点テーブル'!$B$14:$K$59,10,0))</f>
        <v>0</v>
      </c>
      <c r="AN125" s="73"/>
      <c r="AO125" s="173">
        <f>IF(AN125=0,0,VLOOKUP(AN125,'得点テーブル'!$B$14:$K$59,10,0))</f>
        <v>0</v>
      </c>
      <c r="AP125" s="73"/>
      <c r="AQ125" s="173">
        <f>IF(AP125=0,0,VLOOKUP(AP125,'得点テーブル'!$B$14:$K$59,10,0))*1.25</f>
        <v>0</v>
      </c>
      <c r="AR125" s="73"/>
      <c r="AS125" s="173">
        <f>IF(AR125=0,0,VLOOKUP(AR125,'得点テーブル'!$B$14:$K$59,10,0))</f>
        <v>0</v>
      </c>
    </row>
    <row r="126" spans="2:45" ht="13.5">
      <c r="B126" s="129">
        <v>128</v>
      </c>
      <c r="C126" s="23">
        <f t="shared" si="6"/>
        <v>102</v>
      </c>
      <c r="D126" s="93" t="s">
        <v>35</v>
      </c>
      <c r="E126" s="170" t="s">
        <v>190</v>
      </c>
      <c r="F126" s="210" t="s">
        <v>118</v>
      </c>
      <c r="G126" s="20">
        <f t="shared" si="7"/>
        <v>2</v>
      </c>
      <c r="H126" s="73"/>
      <c r="I126" s="21">
        <f>IF(H126=0,0,VLOOKUP(H126,'得点テーブル'!$B$14:$I$59,2,0))</f>
        <v>0</v>
      </c>
      <c r="J126" s="22"/>
      <c r="K126" s="21">
        <f>IF(J126=0,0,VLOOKUP(J126,'得点テーブル'!$B$14:$I$59,2,0))*0.25</f>
        <v>0</v>
      </c>
      <c r="L126" s="67"/>
      <c r="M126" s="21">
        <f>IF(L126=0,0,VLOOKUP(L126,'得点テーブル'!$B$14:$I$59,2,0))*1.25</f>
        <v>0</v>
      </c>
      <c r="N126" s="74"/>
      <c r="O126" s="21">
        <f>IF(N126=0,0,VLOOKUP(N126,'得点テーブル'!$B$14:$I$59,3,0))</f>
        <v>0</v>
      </c>
      <c r="P126" s="107"/>
      <c r="Q126" s="21">
        <f>IF(P126=0,0,VLOOKUP(P126,'得点テーブル'!$B$14:$I$59,3,0))*1.25</f>
        <v>0</v>
      </c>
      <c r="R126" s="67" t="s">
        <v>253</v>
      </c>
      <c r="S126" s="21">
        <f>IF(R126=0,0,VLOOKUP(R126,'得点テーブル'!$B$14:$I$59,4,0))</f>
        <v>2</v>
      </c>
      <c r="T126" s="67"/>
      <c r="U126" s="21">
        <f>IF(T126=0,0,VLOOKUP(T126,'得点テーブル'!$B$14:$I$59,5,0))</f>
        <v>0</v>
      </c>
      <c r="V126" s="67"/>
      <c r="W126" s="21">
        <f>IF(V126=0,0,VLOOKUP(V126,'得点テーブル'!$B$14:$I$59,5,0))</f>
        <v>0</v>
      </c>
      <c r="X126" s="67"/>
      <c r="Y126" s="21">
        <f>IF(X126=0,0,VLOOKUP(X126,'得点テーブル'!$B$14:$I$59,6,0))</f>
        <v>0</v>
      </c>
      <c r="Z126" s="67"/>
      <c r="AA126" s="21">
        <f>IF(Z126=0,0,VLOOKUP(Z126,'得点テーブル'!$B$14:$I$59,7,0))</f>
        <v>0</v>
      </c>
      <c r="AB126" s="67"/>
      <c r="AC126" s="21">
        <f>IF(AB126=0,0,VLOOKUP(AB126,'得点テーブル'!$B$14:$I$59,7,0))*1.25</f>
        <v>0</v>
      </c>
      <c r="AD126" s="107"/>
      <c r="AE126" s="21">
        <f>IF(AD126=0,0,VLOOKUP(AD126,'得点テーブル'!$B$14:$L$59,11,0))</f>
        <v>0</v>
      </c>
      <c r="AF126" s="67"/>
      <c r="AG126" s="21">
        <f>IF(AF126=0,0,VLOOKUP(AF126,'得点テーブル'!$B$14:$I$59,5,0))</f>
        <v>0</v>
      </c>
      <c r="AH126" s="67"/>
      <c r="AI126" s="21">
        <f>IF(AH126=0,0,VLOOKUP(AH126,'得点テーブル'!$B$14:$K$59,9,0))</f>
        <v>0</v>
      </c>
      <c r="AJ126" s="73"/>
      <c r="AK126" s="173">
        <f>IF(AJ126=0,0,VLOOKUP(AJ126,'得点テーブル'!$B$14:$K$59,10,0))</f>
        <v>0</v>
      </c>
      <c r="AL126" s="73"/>
      <c r="AM126" s="173">
        <f>IF(AL126=0,0,VLOOKUP(AL126,'得点テーブル'!$B$14:$K$59,10,0))</f>
        <v>0</v>
      </c>
      <c r="AN126" s="73"/>
      <c r="AO126" s="173">
        <f>IF(AN126=0,0,VLOOKUP(AN126,'得点テーブル'!$B$14:$K$59,10,0))</f>
        <v>0</v>
      </c>
      <c r="AP126" s="73"/>
      <c r="AQ126" s="173">
        <f>IF(AP126=0,0,VLOOKUP(AP126,'得点テーブル'!$B$14:$K$59,10,0))*1.25</f>
        <v>0</v>
      </c>
      <c r="AR126" s="73"/>
      <c r="AS126" s="173">
        <f>IF(AR126=0,0,VLOOKUP(AR126,'得点テーブル'!$B$14:$K$59,10,0))</f>
        <v>0</v>
      </c>
    </row>
    <row r="127" spans="2:45" ht="13.5">
      <c r="B127" s="129">
        <v>129</v>
      </c>
      <c r="C127" s="23">
        <f t="shared" si="6"/>
        <v>102</v>
      </c>
      <c r="D127" s="93" t="s">
        <v>45</v>
      </c>
      <c r="E127" s="95" t="s">
        <v>190</v>
      </c>
      <c r="F127" s="191" t="s">
        <v>85</v>
      </c>
      <c r="G127" s="20">
        <f t="shared" si="7"/>
        <v>2</v>
      </c>
      <c r="H127" s="73"/>
      <c r="I127" s="21">
        <f>IF(H127=0,0,VLOOKUP(H127,'得点テーブル'!$B$14:$I$59,2,0))</f>
        <v>0</v>
      </c>
      <c r="J127" s="22"/>
      <c r="K127" s="21">
        <f>IF(J127=0,0,VLOOKUP(J127,'得点テーブル'!$B$14:$I$59,2,0))*0.25</f>
        <v>0</v>
      </c>
      <c r="L127" s="67"/>
      <c r="M127" s="21">
        <f>IF(L127=0,0,VLOOKUP(L127,'得点テーブル'!$B$14:$I$59,2,0))*1.25</f>
        <v>0</v>
      </c>
      <c r="N127" s="74"/>
      <c r="O127" s="21">
        <f>IF(N127=0,0,VLOOKUP(N127,'得点テーブル'!$B$14:$I$59,3,0))</f>
        <v>0</v>
      </c>
      <c r="P127" s="107"/>
      <c r="Q127" s="21">
        <f>IF(P127=0,0,VLOOKUP(P127,'得点テーブル'!$B$14:$I$59,3,0))*1.25</f>
        <v>0</v>
      </c>
      <c r="R127" s="67" t="s">
        <v>253</v>
      </c>
      <c r="S127" s="21">
        <f>IF(R127=0,0,VLOOKUP(R127,'得点テーブル'!$B$14:$I$59,4,0))</f>
        <v>2</v>
      </c>
      <c r="T127" s="67"/>
      <c r="U127" s="21">
        <f>IF(T127=0,0,VLOOKUP(T127,'得点テーブル'!$B$14:$I$59,5,0))</f>
        <v>0</v>
      </c>
      <c r="V127" s="67"/>
      <c r="W127" s="21">
        <f>IF(V127=0,0,VLOOKUP(V127,'得点テーブル'!$B$14:$I$59,5,0))</f>
        <v>0</v>
      </c>
      <c r="X127" s="67"/>
      <c r="Y127" s="21">
        <f>IF(X127=0,0,VLOOKUP(X127,'得点テーブル'!$B$14:$I$59,6,0))</f>
        <v>0</v>
      </c>
      <c r="Z127" s="67"/>
      <c r="AA127" s="21">
        <f>IF(Z127=0,0,VLOOKUP(Z127,'得点テーブル'!$B$14:$I$59,7,0))</f>
        <v>0</v>
      </c>
      <c r="AB127" s="67"/>
      <c r="AC127" s="21">
        <f>IF(AB127=0,0,VLOOKUP(AB127,'得点テーブル'!$B$14:$I$59,7,0))*1.25</f>
        <v>0</v>
      </c>
      <c r="AD127" s="107"/>
      <c r="AE127" s="21">
        <f>IF(AD127=0,0,VLOOKUP(AD127,'得点テーブル'!$B$14:$L$59,11,0))</f>
        <v>0</v>
      </c>
      <c r="AF127" s="67"/>
      <c r="AG127" s="21">
        <f>IF(AF127=0,0,VLOOKUP(AF127,'得点テーブル'!$B$14:$I$59,5,0))</f>
        <v>0</v>
      </c>
      <c r="AH127" s="67"/>
      <c r="AI127" s="21">
        <f>IF(AH127=0,0,VLOOKUP(AH127,'得点テーブル'!$B$14:$K$59,9,0))</f>
        <v>0</v>
      </c>
      <c r="AJ127" s="73"/>
      <c r="AK127" s="173">
        <f>IF(AJ127=0,0,VLOOKUP(AJ127,'得点テーブル'!$B$14:$K$59,10,0))</f>
        <v>0</v>
      </c>
      <c r="AL127" s="73"/>
      <c r="AM127" s="173">
        <f>IF(AL127=0,0,VLOOKUP(AL127,'得点テーブル'!$B$14:$K$59,10,0))</f>
        <v>0</v>
      </c>
      <c r="AN127" s="73"/>
      <c r="AO127" s="173">
        <f>IF(AN127=0,0,VLOOKUP(AN127,'得点テーブル'!$B$14:$K$59,10,0))</f>
        <v>0</v>
      </c>
      <c r="AP127" s="73"/>
      <c r="AQ127" s="173">
        <f>IF(AP127=0,0,VLOOKUP(AP127,'得点テーブル'!$B$14:$K$59,10,0))*1.25</f>
        <v>0</v>
      </c>
      <c r="AR127" s="73"/>
      <c r="AS127" s="173">
        <f>IF(AR127=0,0,VLOOKUP(AR127,'得点テーブル'!$B$14:$K$59,10,0))</f>
        <v>0</v>
      </c>
    </row>
    <row r="128" spans="2:45" ht="13.5">
      <c r="B128" s="129">
        <v>131</v>
      </c>
      <c r="C128" s="23">
        <f t="shared" si="6"/>
        <v>102</v>
      </c>
      <c r="D128" s="148" t="s">
        <v>266</v>
      </c>
      <c r="E128" s="95" t="s">
        <v>529</v>
      </c>
      <c r="F128" s="191" t="s">
        <v>85</v>
      </c>
      <c r="G128" s="20">
        <f t="shared" si="7"/>
        <v>2</v>
      </c>
      <c r="H128" s="73"/>
      <c r="I128" s="21">
        <f>IF(H128=0,0,VLOOKUP(H128,'得点テーブル'!$B$14:$I$59,2,0))</f>
        <v>0</v>
      </c>
      <c r="J128" s="22"/>
      <c r="K128" s="21">
        <f>IF(J128=0,0,VLOOKUP(J128,'得点テーブル'!$B$14:$I$59,2,0))*0.25</f>
        <v>0</v>
      </c>
      <c r="L128" s="67"/>
      <c r="M128" s="21">
        <f>IF(L128=0,0,VLOOKUP(L128,'得点テーブル'!$B$14:$I$59,2,0))*1.25</f>
        <v>0</v>
      </c>
      <c r="N128" s="74"/>
      <c r="O128" s="21">
        <f>IF(N128=0,0,VLOOKUP(N128,'得点テーブル'!$B$14:$I$59,3,0))</f>
        <v>0</v>
      </c>
      <c r="P128" s="107"/>
      <c r="Q128" s="21">
        <f>IF(P128=0,0,VLOOKUP(P128,'得点テーブル'!$B$14:$I$59,3,0))*1.25</f>
        <v>0</v>
      </c>
      <c r="R128" s="67" t="s">
        <v>441</v>
      </c>
      <c r="S128" s="21">
        <f>IF(R128=0,0,VLOOKUP(R128,'得点テーブル'!$B$14:$I$59,4,0))</f>
        <v>2</v>
      </c>
      <c r="T128" s="67"/>
      <c r="U128" s="21">
        <f>IF(T128=0,0,VLOOKUP(T128,'得点テーブル'!$B$14:$I$59,5,0))</f>
        <v>0</v>
      </c>
      <c r="V128" s="67"/>
      <c r="W128" s="21">
        <f>IF(V128=0,0,VLOOKUP(V128,'得点テーブル'!$B$14:$I$59,5,0))</f>
        <v>0</v>
      </c>
      <c r="X128" s="67"/>
      <c r="Y128" s="21">
        <f>IF(X128=0,0,VLOOKUP(X128,'得点テーブル'!$B$14:$I$59,6,0))</f>
        <v>0</v>
      </c>
      <c r="Z128" s="67"/>
      <c r="AA128" s="21">
        <f>IF(Z128=0,0,VLOOKUP(Z128,'得点テーブル'!$B$14:$I$59,7,0))</f>
        <v>0</v>
      </c>
      <c r="AB128" s="67"/>
      <c r="AC128" s="21">
        <f>IF(AB128=0,0,VLOOKUP(AB128,'得点テーブル'!$B$14:$I$59,7,0))*1.25</f>
        <v>0</v>
      </c>
      <c r="AD128" s="107"/>
      <c r="AE128" s="21">
        <f>IF(AD128=0,0,VLOOKUP(AD128,'得点テーブル'!$B$14:$L$59,11,0))</f>
        <v>0</v>
      </c>
      <c r="AF128" s="67"/>
      <c r="AG128" s="21">
        <f>IF(AF128=0,0,VLOOKUP(AF128,'得点テーブル'!$B$14:$I$59,5,0))</f>
        <v>0</v>
      </c>
      <c r="AH128" s="67"/>
      <c r="AI128" s="21">
        <f>IF(AH128=0,0,VLOOKUP(AH128,'得点テーブル'!$B$14:$K$59,9,0))</f>
        <v>0</v>
      </c>
      <c r="AJ128" s="73"/>
      <c r="AK128" s="173">
        <f>IF(AJ128=0,0,VLOOKUP(AJ128,'得点テーブル'!$B$14:$K$59,10,0))</f>
        <v>0</v>
      </c>
      <c r="AL128" s="73"/>
      <c r="AM128" s="173">
        <f>IF(AL128=0,0,VLOOKUP(AL128,'得点テーブル'!$B$14:$K$59,10,0))</f>
        <v>0</v>
      </c>
      <c r="AN128" s="73"/>
      <c r="AO128" s="173">
        <f>IF(AN128=0,0,VLOOKUP(AN128,'得点テーブル'!$B$14:$K$59,10,0))</f>
        <v>0</v>
      </c>
      <c r="AP128" s="73"/>
      <c r="AQ128" s="173">
        <f>IF(AP128=0,0,VLOOKUP(AP128,'得点テーブル'!$B$14:$K$59,10,0))*1.25</f>
        <v>0</v>
      </c>
      <c r="AR128" s="73"/>
      <c r="AS128" s="173">
        <f>IF(AR128=0,0,VLOOKUP(AR128,'得点テーブル'!$B$14:$K$59,10,0))</f>
        <v>0</v>
      </c>
    </row>
    <row r="129" spans="2:45" ht="13.5">
      <c r="B129" s="129">
        <v>133</v>
      </c>
      <c r="C129" s="23">
        <f t="shared" si="6"/>
        <v>102</v>
      </c>
      <c r="D129" s="93" t="s">
        <v>46</v>
      </c>
      <c r="E129" s="95" t="s">
        <v>190</v>
      </c>
      <c r="F129" s="191" t="s">
        <v>85</v>
      </c>
      <c r="G129" s="20">
        <f t="shared" si="7"/>
        <v>2</v>
      </c>
      <c r="H129" s="73"/>
      <c r="I129" s="21">
        <f>IF(H129=0,0,VLOOKUP(H129,'得点テーブル'!$B$14:$I$59,2,0))</f>
        <v>0</v>
      </c>
      <c r="J129" s="22"/>
      <c r="K129" s="21">
        <f>IF(J129=0,0,VLOOKUP(J129,'得点テーブル'!$B$14:$I$59,2,0))*0.25</f>
        <v>0</v>
      </c>
      <c r="L129" s="67"/>
      <c r="M129" s="21">
        <f>IF(L129=0,0,VLOOKUP(L129,'得点テーブル'!$B$14:$I$59,2,0))*1.25</f>
        <v>0</v>
      </c>
      <c r="N129" s="74"/>
      <c r="O129" s="21">
        <f>IF(N129=0,0,VLOOKUP(N129,'得点テーブル'!$B$14:$I$59,3,0))</f>
        <v>0</v>
      </c>
      <c r="P129" s="107"/>
      <c r="Q129" s="21">
        <f>IF(P129=0,0,VLOOKUP(P129,'得点テーブル'!$B$14:$I$59,3,0))*1.25</f>
        <v>0</v>
      </c>
      <c r="R129" s="67" t="s">
        <v>253</v>
      </c>
      <c r="S129" s="21">
        <f>IF(R129=0,0,VLOOKUP(R129,'得点テーブル'!$B$14:$I$59,4,0))</f>
        <v>2</v>
      </c>
      <c r="T129" s="67"/>
      <c r="U129" s="21">
        <f>IF(T129=0,0,VLOOKUP(T129,'得点テーブル'!$B$14:$I$59,5,0))</f>
        <v>0</v>
      </c>
      <c r="V129" s="67"/>
      <c r="W129" s="21">
        <f>IF(V129=0,0,VLOOKUP(V129,'得点テーブル'!$B$14:$I$59,5,0))</f>
        <v>0</v>
      </c>
      <c r="X129" s="67"/>
      <c r="Y129" s="21">
        <f>IF(X129=0,0,VLOOKUP(X129,'得点テーブル'!$B$14:$I$59,6,0))</f>
        <v>0</v>
      </c>
      <c r="Z129" s="67"/>
      <c r="AA129" s="21">
        <f>IF(Z129=0,0,VLOOKUP(Z129,'得点テーブル'!$B$14:$I$59,7,0))</f>
        <v>0</v>
      </c>
      <c r="AB129" s="67"/>
      <c r="AC129" s="21">
        <f>IF(AB129=0,0,VLOOKUP(AB129,'得点テーブル'!$B$14:$I$59,7,0))*1.25</f>
        <v>0</v>
      </c>
      <c r="AD129" s="107"/>
      <c r="AE129" s="21">
        <f>IF(AD129=0,0,VLOOKUP(AD129,'得点テーブル'!$B$14:$L$59,11,0))</f>
        <v>0</v>
      </c>
      <c r="AF129" s="67"/>
      <c r="AG129" s="21">
        <f>IF(AF129=0,0,VLOOKUP(AF129,'得点テーブル'!$B$14:$I$59,5,0))</f>
        <v>0</v>
      </c>
      <c r="AH129" s="67"/>
      <c r="AI129" s="21">
        <f>IF(AH129=0,0,VLOOKUP(AH129,'得点テーブル'!$B$14:$K$59,9,0))</f>
        <v>0</v>
      </c>
      <c r="AJ129" s="73"/>
      <c r="AK129" s="173">
        <f>IF(AJ129=0,0,VLOOKUP(AJ129,'得点テーブル'!$B$14:$K$59,10,0))</f>
        <v>0</v>
      </c>
      <c r="AL129" s="73"/>
      <c r="AM129" s="173">
        <f>IF(AL129=0,0,VLOOKUP(AL129,'得点テーブル'!$B$14:$K$59,10,0))</f>
        <v>0</v>
      </c>
      <c r="AN129" s="73"/>
      <c r="AO129" s="173">
        <f>IF(AN129=0,0,VLOOKUP(AN129,'得点テーブル'!$B$14:$K$59,10,0))</f>
        <v>0</v>
      </c>
      <c r="AP129" s="73"/>
      <c r="AQ129" s="173">
        <f>IF(AP129=0,0,VLOOKUP(AP129,'得点テーブル'!$B$14:$K$59,10,0))*1.25</f>
        <v>0</v>
      </c>
      <c r="AR129" s="73"/>
      <c r="AS129" s="173">
        <f>IF(AR129=0,0,VLOOKUP(AR129,'得点テーブル'!$B$14:$K$59,10,0))</f>
        <v>0</v>
      </c>
    </row>
    <row r="130" spans="2:45" ht="13.5">
      <c r="B130" s="129">
        <v>134</v>
      </c>
      <c r="C130" s="23">
        <f t="shared" si="6"/>
        <v>102</v>
      </c>
      <c r="D130" s="93" t="s">
        <v>49</v>
      </c>
      <c r="E130" s="95" t="s">
        <v>50</v>
      </c>
      <c r="F130" s="164" t="s">
        <v>119</v>
      </c>
      <c r="G130" s="20">
        <f t="shared" si="7"/>
        <v>2</v>
      </c>
      <c r="H130" s="73"/>
      <c r="I130" s="21">
        <f>IF(H130=0,0,VLOOKUP(H130,'得点テーブル'!$B$14:$I$59,2,0))</f>
        <v>0</v>
      </c>
      <c r="J130" s="22"/>
      <c r="K130" s="21">
        <f>IF(J130=0,0,VLOOKUP(J130,'得点テーブル'!$B$14:$I$59,2,0))*0.25</f>
        <v>0</v>
      </c>
      <c r="L130" s="67"/>
      <c r="M130" s="21">
        <f>IF(L130=0,0,VLOOKUP(L130,'得点テーブル'!$B$14:$I$59,2,0))*1.25</f>
        <v>0</v>
      </c>
      <c r="N130" s="74"/>
      <c r="O130" s="21">
        <f>IF(N130=0,0,VLOOKUP(N130,'得点テーブル'!$B$14:$I$59,3,0))</f>
        <v>0</v>
      </c>
      <c r="P130" s="107"/>
      <c r="Q130" s="21">
        <f>IF(P130=0,0,VLOOKUP(P130,'得点テーブル'!$B$14:$I$59,3,0))*1.25</f>
        <v>0</v>
      </c>
      <c r="R130" s="67" t="s">
        <v>253</v>
      </c>
      <c r="S130" s="21">
        <f>IF(R130=0,0,VLOOKUP(R130,'得点テーブル'!$B$14:$I$59,4,0))</f>
        <v>2</v>
      </c>
      <c r="T130" s="67"/>
      <c r="U130" s="21">
        <f>IF(T130=0,0,VLOOKUP(T130,'得点テーブル'!$B$14:$I$59,5,0))</f>
        <v>0</v>
      </c>
      <c r="V130" s="67"/>
      <c r="W130" s="21">
        <f>IF(V130=0,0,VLOOKUP(V130,'得点テーブル'!$B$14:$I$59,5,0))</f>
        <v>0</v>
      </c>
      <c r="X130" s="67"/>
      <c r="Y130" s="21">
        <f>IF(X130=0,0,VLOOKUP(X130,'得点テーブル'!$B$14:$I$59,6,0))</f>
        <v>0</v>
      </c>
      <c r="Z130" s="67"/>
      <c r="AA130" s="21">
        <f>IF(Z130=0,0,VLOOKUP(Z130,'得点テーブル'!$B$14:$I$59,7,0))</f>
        <v>0</v>
      </c>
      <c r="AB130" s="67"/>
      <c r="AC130" s="21">
        <f>IF(AB130=0,0,VLOOKUP(AB130,'得点テーブル'!$B$14:$I$59,7,0))*1.25</f>
        <v>0</v>
      </c>
      <c r="AD130" s="107"/>
      <c r="AE130" s="21">
        <f>IF(AD130=0,0,VLOOKUP(AD130,'得点テーブル'!$B$14:$L$59,11,0))</f>
        <v>0</v>
      </c>
      <c r="AF130" s="67"/>
      <c r="AG130" s="21">
        <f>IF(AF130=0,0,VLOOKUP(AF130,'得点テーブル'!$B$14:$I$59,5,0))</f>
        <v>0</v>
      </c>
      <c r="AH130" s="67"/>
      <c r="AI130" s="21">
        <f>IF(AH130=0,0,VLOOKUP(AH130,'得点テーブル'!$B$14:$K$59,9,0))</f>
        <v>0</v>
      </c>
      <c r="AJ130" s="73"/>
      <c r="AK130" s="173">
        <f>IF(AJ130=0,0,VLOOKUP(AJ130,'得点テーブル'!$B$14:$K$59,10,0))</f>
        <v>0</v>
      </c>
      <c r="AL130" s="73"/>
      <c r="AM130" s="173">
        <f>IF(AL130=0,0,VLOOKUP(AL130,'得点テーブル'!$B$14:$K$59,10,0))</f>
        <v>0</v>
      </c>
      <c r="AN130" s="73"/>
      <c r="AO130" s="173">
        <f>IF(AN130=0,0,VLOOKUP(AN130,'得点テーブル'!$B$14:$K$59,10,0))</f>
        <v>0</v>
      </c>
      <c r="AP130" s="73"/>
      <c r="AQ130" s="173">
        <f>IF(AP130=0,0,VLOOKUP(AP130,'得点テーブル'!$B$14:$K$59,10,0))*1.25</f>
        <v>0</v>
      </c>
      <c r="AR130" s="73"/>
      <c r="AS130" s="173">
        <f>IF(AR130=0,0,VLOOKUP(AR130,'得点テーブル'!$B$14:$K$59,10,0))</f>
        <v>0</v>
      </c>
    </row>
    <row r="131" spans="2:45" ht="13.5">
      <c r="B131" s="129">
        <v>135</v>
      </c>
      <c r="C131" s="23">
        <f t="shared" si="6"/>
        <v>102</v>
      </c>
      <c r="D131" s="93" t="s">
        <v>43</v>
      </c>
      <c r="E131" s="95" t="s">
        <v>190</v>
      </c>
      <c r="F131" s="191" t="s">
        <v>85</v>
      </c>
      <c r="G131" s="20">
        <f t="shared" si="7"/>
        <v>2</v>
      </c>
      <c r="H131" s="73"/>
      <c r="I131" s="21">
        <f>IF(H131=0,0,VLOOKUP(H131,'得点テーブル'!$B$14:$I$59,2,0))</f>
        <v>0</v>
      </c>
      <c r="J131" s="22"/>
      <c r="K131" s="21">
        <f>IF(J131=0,0,VLOOKUP(J131,'得点テーブル'!$B$14:$I$59,2,0))*0.25</f>
        <v>0</v>
      </c>
      <c r="L131" s="67"/>
      <c r="M131" s="21">
        <f>IF(L131=0,0,VLOOKUP(L131,'得点テーブル'!$B$14:$I$59,2,0))*1.25</f>
        <v>0</v>
      </c>
      <c r="N131" s="74"/>
      <c r="O131" s="21">
        <f>IF(N131=0,0,VLOOKUP(N131,'得点テーブル'!$B$14:$I$59,3,0))</f>
        <v>0</v>
      </c>
      <c r="P131" s="107"/>
      <c r="Q131" s="21">
        <f>IF(P131=0,0,VLOOKUP(P131,'得点テーブル'!$B$14:$I$59,3,0))*1.25</f>
        <v>0</v>
      </c>
      <c r="R131" s="67" t="s">
        <v>253</v>
      </c>
      <c r="S131" s="21">
        <f>IF(R131=0,0,VLOOKUP(R131,'得点テーブル'!$B$14:$I$59,4,0))</f>
        <v>2</v>
      </c>
      <c r="T131" s="67"/>
      <c r="U131" s="21">
        <f>IF(T131=0,0,VLOOKUP(T131,'得点テーブル'!$B$14:$I$59,5,0))</f>
        <v>0</v>
      </c>
      <c r="V131" s="67"/>
      <c r="W131" s="21">
        <f>IF(V131=0,0,VLOOKUP(V131,'得点テーブル'!$B$14:$I$59,5,0))</f>
        <v>0</v>
      </c>
      <c r="X131" s="67"/>
      <c r="Y131" s="21">
        <f>IF(X131=0,0,VLOOKUP(X131,'得点テーブル'!$B$14:$I$59,6,0))</f>
        <v>0</v>
      </c>
      <c r="Z131" s="67"/>
      <c r="AA131" s="21">
        <f>IF(Z131=0,0,VLOOKUP(Z131,'得点テーブル'!$B$14:$I$59,7,0))</f>
        <v>0</v>
      </c>
      <c r="AB131" s="67"/>
      <c r="AC131" s="21">
        <f>IF(AB131=0,0,VLOOKUP(AB131,'得点テーブル'!$B$14:$I$59,7,0))*1.25</f>
        <v>0</v>
      </c>
      <c r="AD131" s="107"/>
      <c r="AE131" s="21">
        <f>IF(AD131=0,0,VLOOKUP(AD131,'得点テーブル'!$B$14:$L$59,11,0))</f>
        <v>0</v>
      </c>
      <c r="AF131" s="67"/>
      <c r="AG131" s="21">
        <f>IF(AF131=0,0,VLOOKUP(AF131,'得点テーブル'!$B$14:$I$59,5,0))</f>
        <v>0</v>
      </c>
      <c r="AH131" s="67"/>
      <c r="AI131" s="21">
        <f>IF(AH131=0,0,VLOOKUP(AH131,'得点テーブル'!$B$14:$K$59,9,0))</f>
        <v>0</v>
      </c>
      <c r="AJ131" s="73"/>
      <c r="AK131" s="173">
        <f>IF(AJ131=0,0,VLOOKUP(AJ131,'得点テーブル'!$B$14:$K$59,10,0))</f>
        <v>0</v>
      </c>
      <c r="AL131" s="73"/>
      <c r="AM131" s="173">
        <f>IF(AL131=0,0,VLOOKUP(AL131,'得点テーブル'!$B$14:$K$59,10,0))</f>
        <v>0</v>
      </c>
      <c r="AN131" s="73"/>
      <c r="AO131" s="173">
        <f>IF(AN131=0,0,VLOOKUP(AN131,'得点テーブル'!$B$14:$K$59,10,0))</f>
        <v>0</v>
      </c>
      <c r="AP131" s="73"/>
      <c r="AQ131" s="173">
        <f>IF(AP131=0,0,VLOOKUP(AP131,'得点テーブル'!$B$14:$K$59,10,0))*1.25</f>
        <v>0</v>
      </c>
      <c r="AR131" s="73"/>
      <c r="AS131" s="173">
        <f>IF(AR131=0,0,VLOOKUP(AR131,'得点テーブル'!$B$14:$K$59,10,0))</f>
        <v>0</v>
      </c>
    </row>
    <row r="132" spans="2:45" ht="13.5">
      <c r="B132" s="129">
        <v>136</v>
      </c>
      <c r="C132" s="23">
        <f t="shared" si="6"/>
        <v>102</v>
      </c>
      <c r="D132" s="93" t="s">
        <v>44</v>
      </c>
      <c r="E132" s="95" t="s">
        <v>190</v>
      </c>
      <c r="F132" s="191" t="s">
        <v>85</v>
      </c>
      <c r="G132" s="20">
        <f t="shared" si="7"/>
        <v>2</v>
      </c>
      <c r="H132" s="73"/>
      <c r="I132" s="21">
        <f>IF(H132=0,0,VLOOKUP(H132,'得点テーブル'!$B$14:$I$59,2,0))</f>
        <v>0</v>
      </c>
      <c r="J132" s="22"/>
      <c r="K132" s="21">
        <f>IF(J132=0,0,VLOOKUP(J132,'得点テーブル'!$B$14:$I$59,2,0))*0.25</f>
        <v>0</v>
      </c>
      <c r="L132" s="67"/>
      <c r="M132" s="21">
        <f>IF(L132=0,0,VLOOKUP(L132,'得点テーブル'!$B$14:$I$59,2,0))*1.25</f>
        <v>0</v>
      </c>
      <c r="N132" s="74"/>
      <c r="O132" s="21">
        <f>IF(N132=0,0,VLOOKUP(N132,'得点テーブル'!$B$14:$I$59,3,0))</f>
        <v>0</v>
      </c>
      <c r="P132" s="107"/>
      <c r="Q132" s="21">
        <f>IF(P132=0,0,VLOOKUP(P132,'得点テーブル'!$B$14:$I$59,3,0))*1.25</f>
        <v>0</v>
      </c>
      <c r="R132" s="67" t="s">
        <v>441</v>
      </c>
      <c r="S132" s="21">
        <f>IF(R132=0,0,VLOOKUP(R132,'得点テーブル'!$B$14:$I$59,4,0))</f>
        <v>2</v>
      </c>
      <c r="T132" s="67"/>
      <c r="U132" s="21">
        <f>IF(T132=0,0,VLOOKUP(T132,'得点テーブル'!$B$14:$I$59,5,0))</f>
        <v>0</v>
      </c>
      <c r="V132" s="67"/>
      <c r="W132" s="21">
        <f>IF(V132=0,0,VLOOKUP(V132,'得点テーブル'!$B$14:$I$59,5,0))</f>
        <v>0</v>
      </c>
      <c r="X132" s="67"/>
      <c r="Y132" s="21">
        <f>IF(X132=0,0,VLOOKUP(X132,'得点テーブル'!$B$14:$I$59,6,0))</f>
        <v>0</v>
      </c>
      <c r="Z132" s="67"/>
      <c r="AA132" s="21">
        <f>IF(Z132=0,0,VLOOKUP(Z132,'得点テーブル'!$B$14:$I$59,7,0))</f>
        <v>0</v>
      </c>
      <c r="AB132" s="67"/>
      <c r="AC132" s="21">
        <f>IF(AB132=0,0,VLOOKUP(AB132,'得点テーブル'!$B$14:$I$59,7,0))*1.25</f>
        <v>0</v>
      </c>
      <c r="AD132" s="107"/>
      <c r="AE132" s="21">
        <f>IF(AD132=0,0,VLOOKUP(AD132,'得点テーブル'!$B$14:$L$59,11,0))</f>
        <v>0</v>
      </c>
      <c r="AF132" s="67"/>
      <c r="AG132" s="21">
        <f>IF(AF132=0,0,VLOOKUP(AF132,'得点テーブル'!$B$14:$I$59,5,0))</f>
        <v>0</v>
      </c>
      <c r="AH132" s="67"/>
      <c r="AI132" s="21">
        <f>IF(AH132=0,0,VLOOKUP(AH132,'得点テーブル'!$B$14:$K$59,9,0))</f>
        <v>0</v>
      </c>
      <c r="AJ132" s="73"/>
      <c r="AK132" s="173">
        <f>IF(AJ132=0,0,VLOOKUP(AJ132,'得点テーブル'!$B$14:$K$59,10,0))</f>
        <v>0</v>
      </c>
      <c r="AL132" s="73"/>
      <c r="AM132" s="173">
        <f>IF(AL132=0,0,VLOOKUP(AL132,'得点テーブル'!$B$14:$K$59,10,0))</f>
        <v>0</v>
      </c>
      <c r="AN132" s="73"/>
      <c r="AO132" s="173">
        <f>IF(AN132=0,0,VLOOKUP(AN132,'得点テーブル'!$B$14:$K$59,10,0))</f>
        <v>0</v>
      </c>
      <c r="AP132" s="73"/>
      <c r="AQ132" s="173">
        <f>IF(AP132=0,0,VLOOKUP(AP132,'得点テーブル'!$B$14:$K$59,10,0))*1.25</f>
        <v>0</v>
      </c>
      <c r="AR132" s="73"/>
      <c r="AS132" s="173">
        <f>IF(AR132=0,0,VLOOKUP(AR132,'得点テーブル'!$B$14:$K$59,10,0))</f>
        <v>0</v>
      </c>
    </row>
    <row r="133" spans="2:45" ht="13.5">
      <c r="B133" s="129">
        <v>137</v>
      </c>
      <c r="C133" s="23">
        <f t="shared" si="6"/>
        <v>102</v>
      </c>
      <c r="D133" s="93" t="s">
        <v>616</v>
      </c>
      <c r="E133" s="95" t="s">
        <v>614</v>
      </c>
      <c r="F133" s="95" t="s">
        <v>85</v>
      </c>
      <c r="G133" s="20">
        <f t="shared" si="7"/>
        <v>2</v>
      </c>
      <c r="H133" s="73"/>
      <c r="I133" s="21">
        <f>IF(H133=0,0,VLOOKUP(H133,'得点テーブル'!$B$14:$I$59,2,0))</f>
        <v>0</v>
      </c>
      <c r="J133" s="22"/>
      <c r="K133" s="21">
        <f>IF(J133=0,0,VLOOKUP(J133,'得点テーブル'!$B$14:$I$59,2,0))*0.25</f>
        <v>0</v>
      </c>
      <c r="L133" s="67"/>
      <c r="M133" s="21">
        <f>IF(L133=0,0,VLOOKUP(L133,'得点テーブル'!$B$14:$I$59,2,0))*1.25</f>
        <v>0</v>
      </c>
      <c r="N133" s="74"/>
      <c r="O133" s="21">
        <f>IF(N133=0,0,VLOOKUP(N133,'得点テーブル'!$B$14:$I$59,3,0))</f>
        <v>0</v>
      </c>
      <c r="P133" s="107"/>
      <c r="Q133" s="21">
        <f>IF(P133=0,0,VLOOKUP(P133,'得点テーブル'!$B$14:$I$59,3,0))*1.25</f>
        <v>0</v>
      </c>
      <c r="R133" s="67"/>
      <c r="S133" s="21">
        <f>IF(R133=0,0,VLOOKUP(R133,'得点テーブル'!$B$14:$I$59,4,0))</f>
        <v>0</v>
      </c>
      <c r="T133" s="67" t="s">
        <v>253</v>
      </c>
      <c r="U133" s="21">
        <f>IF(T133=0,0,VLOOKUP(T133,'得点テーブル'!$B$14:$I$59,5,0))</f>
        <v>2</v>
      </c>
      <c r="V133" s="67"/>
      <c r="W133" s="21">
        <f>IF(V133=0,0,VLOOKUP(V133,'得点テーブル'!$B$14:$I$59,5,0))</f>
        <v>0</v>
      </c>
      <c r="X133" s="67"/>
      <c r="Y133" s="21">
        <f>IF(X133=0,0,VLOOKUP(X133,'得点テーブル'!$B$14:$I$59,6,0))</f>
        <v>0</v>
      </c>
      <c r="Z133" s="67"/>
      <c r="AA133" s="21">
        <f>IF(Z133=0,0,VLOOKUP(Z133,'得点テーブル'!$B$14:$I$59,7,0))</f>
        <v>0</v>
      </c>
      <c r="AB133" s="67"/>
      <c r="AC133" s="21">
        <f>IF(AB133=0,0,VLOOKUP(AB133,'得点テーブル'!$B$14:$I$59,7,0))*1.25</f>
        <v>0</v>
      </c>
      <c r="AD133" s="107"/>
      <c r="AE133" s="21">
        <f>IF(AD133=0,0,VLOOKUP(AD133,'得点テーブル'!$B$14:$L$59,11,0))</f>
        <v>0</v>
      </c>
      <c r="AF133" s="67"/>
      <c r="AG133" s="21">
        <f>IF(AF133=0,0,VLOOKUP(AF133,'得点テーブル'!$B$14:$I$59,5,0))</f>
        <v>0</v>
      </c>
      <c r="AH133" s="67"/>
      <c r="AI133" s="21">
        <f>IF(AH133=0,0,VLOOKUP(AH133,'得点テーブル'!$B$14:$K$59,9,0))</f>
        <v>0</v>
      </c>
      <c r="AJ133" s="73"/>
      <c r="AK133" s="173">
        <f>IF(AJ133=0,0,VLOOKUP(AJ133,'得点テーブル'!$B$14:$K$59,10,0))</f>
        <v>0</v>
      </c>
      <c r="AL133" s="73"/>
      <c r="AM133" s="173">
        <f>IF(AL133=0,0,VLOOKUP(AL133,'得点テーブル'!$B$14:$K$59,10,0))</f>
        <v>0</v>
      </c>
      <c r="AN133" s="73"/>
      <c r="AO133" s="173">
        <f>IF(AN133=0,0,VLOOKUP(AN133,'得点テーブル'!$B$14:$K$59,10,0))</f>
        <v>0</v>
      </c>
      <c r="AP133" s="73"/>
      <c r="AQ133" s="173">
        <f>IF(AP133=0,0,VLOOKUP(AP133,'得点テーブル'!$B$14:$K$59,10,0))*1.25</f>
        <v>0</v>
      </c>
      <c r="AR133" s="73"/>
      <c r="AS133" s="173">
        <f>IF(AR133=0,0,VLOOKUP(AR133,'得点テーブル'!$B$14:$K$59,10,0))</f>
        <v>0</v>
      </c>
    </row>
    <row r="134" spans="2:45" ht="13.5">
      <c r="B134" s="129">
        <v>138</v>
      </c>
      <c r="C134" s="23">
        <f aca="true" t="shared" si="8" ref="C134:C144">IF(G134=0,"",RANK(G134,$G$6:$G$174))</f>
        <v>102</v>
      </c>
      <c r="D134" s="93" t="s">
        <v>38</v>
      </c>
      <c r="E134" s="95" t="s">
        <v>190</v>
      </c>
      <c r="F134" s="164" t="s">
        <v>118</v>
      </c>
      <c r="G134" s="20">
        <f aca="true" t="shared" si="9" ref="G134:G144">SUM(I134+K134+M134+O134+Q134+U134+S134+W134+Y134+AA134+AC134+AE134+AG134+AI134+AK134+AO134+AQ134+AS134)</f>
        <v>2</v>
      </c>
      <c r="H134" s="73"/>
      <c r="I134" s="21">
        <f>IF(H134=0,0,VLOOKUP(H134,'得点テーブル'!$B$14:$I$59,2,0))</f>
        <v>0</v>
      </c>
      <c r="J134" s="22"/>
      <c r="K134" s="21">
        <f>IF(J134=0,0,VLOOKUP(J134,'得点テーブル'!$B$14:$I$59,2,0))*0.25</f>
        <v>0</v>
      </c>
      <c r="L134" s="67"/>
      <c r="M134" s="21">
        <f>IF(L134=0,0,VLOOKUP(L134,'得点テーブル'!$B$14:$I$59,2,0))*1.25</f>
        <v>0</v>
      </c>
      <c r="N134" s="74"/>
      <c r="O134" s="21">
        <f>IF(N134=0,0,VLOOKUP(N134,'得点テーブル'!$B$14:$I$59,3,0))</f>
        <v>0</v>
      </c>
      <c r="P134" s="107"/>
      <c r="Q134" s="21">
        <f>IF(P134=0,0,VLOOKUP(P134,'得点テーブル'!$B$14:$I$59,3,0))*1.25</f>
        <v>0</v>
      </c>
      <c r="R134" s="67" t="s">
        <v>253</v>
      </c>
      <c r="S134" s="21">
        <f>IF(R134=0,0,VLOOKUP(R134,'得点テーブル'!$B$14:$I$59,4,0))</f>
        <v>2</v>
      </c>
      <c r="T134" s="67"/>
      <c r="U134" s="21">
        <f>IF(T134=0,0,VLOOKUP(T134,'得点テーブル'!$B$14:$I$59,5,0))</f>
        <v>0</v>
      </c>
      <c r="V134" s="67"/>
      <c r="W134" s="21">
        <f>IF(V134=0,0,VLOOKUP(V134,'得点テーブル'!$B$14:$I$59,5,0))</f>
        <v>0</v>
      </c>
      <c r="X134" s="67"/>
      <c r="Y134" s="21">
        <f>IF(X134=0,0,VLOOKUP(X134,'得点テーブル'!$B$14:$I$59,6,0))</f>
        <v>0</v>
      </c>
      <c r="Z134" s="67"/>
      <c r="AA134" s="21">
        <f>IF(Z134=0,0,VLOOKUP(Z134,'得点テーブル'!$B$14:$I$59,7,0))</f>
        <v>0</v>
      </c>
      <c r="AB134" s="67"/>
      <c r="AC134" s="21">
        <f>IF(AB134=0,0,VLOOKUP(AB134,'得点テーブル'!$B$14:$I$59,7,0))*1.25</f>
        <v>0</v>
      </c>
      <c r="AD134" s="107"/>
      <c r="AE134" s="21">
        <f>IF(AD134=0,0,VLOOKUP(AD134,'得点テーブル'!$B$14:$L$59,11,0))</f>
        <v>0</v>
      </c>
      <c r="AF134" s="67"/>
      <c r="AG134" s="21">
        <f>IF(AF134=0,0,VLOOKUP(AF134,'得点テーブル'!$B$14:$I$59,5,0))</f>
        <v>0</v>
      </c>
      <c r="AH134" s="67"/>
      <c r="AI134" s="21">
        <f>IF(AH134=0,0,VLOOKUP(AH134,'得点テーブル'!$B$14:$K$59,9,0))</f>
        <v>0</v>
      </c>
      <c r="AJ134" s="73"/>
      <c r="AK134" s="173">
        <f>IF(AJ134=0,0,VLOOKUP(AJ134,'得点テーブル'!$B$14:$K$59,10,0))</f>
        <v>0</v>
      </c>
      <c r="AL134" s="73"/>
      <c r="AM134" s="173">
        <f>IF(AL134=0,0,VLOOKUP(AL134,'得点テーブル'!$B$14:$K$59,10,0))</f>
        <v>0</v>
      </c>
      <c r="AN134" s="73"/>
      <c r="AO134" s="173">
        <f>IF(AN134=0,0,VLOOKUP(AN134,'得点テーブル'!$B$14:$K$59,10,0))</f>
        <v>0</v>
      </c>
      <c r="AP134" s="73"/>
      <c r="AQ134" s="173">
        <f>IF(AP134=0,0,VLOOKUP(AP134,'得点テーブル'!$B$14:$K$59,10,0))*1.25</f>
        <v>0</v>
      </c>
      <c r="AR134" s="73"/>
      <c r="AS134" s="173">
        <f>IF(AR134=0,0,VLOOKUP(AR134,'得点テーブル'!$B$14:$K$59,10,0))</f>
        <v>0</v>
      </c>
    </row>
    <row r="135" spans="2:45" ht="13.5">
      <c r="B135" s="129">
        <v>139</v>
      </c>
      <c r="C135" s="23">
        <f t="shared" si="8"/>
        <v>130</v>
      </c>
      <c r="D135" s="148" t="s">
        <v>634</v>
      </c>
      <c r="E135" s="240" t="s">
        <v>631</v>
      </c>
      <c r="F135" s="240" t="s">
        <v>118</v>
      </c>
      <c r="G135" s="20">
        <f t="shared" si="9"/>
        <v>1</v>
      </c>
      <c r="H135" s="73"/>
      <c r="I135" s="21">
        <f>IF(H135=0,0,VLOOKUP(H135,'得点テーブル'!$B$14:$I$59,2,0))</f>
        <v>0</v>
      </c>
      <c r="J135" s="22"/>
      <c r="K135" s="21">
        <f>IF(J135=0,0,VLOOKUP(J135,'得点テーブル'!$B$14:$I$59,2,0))*0.25</f>
        <v>0</v>
      </c>
      <c r="L135" s="67"/>
      <c r="M135" s="21">
        <f>IF(L135=0,0,VLOOKUP(L135,'得点テーブル'!$B$14:$I$59,2,0))*1.25</f>
        <v>0</v>
      </c>
      <c r="N135" s="74"/>
      <c r="O135" s="21">
        <f>IF(N135=0,0,VLOOKUP(N135,'得点テーブル'!$B$14:$I$59,3,0))</f>
        <v>0</v>
      </c>
      <c r="P135" s="107"/>
      <c r="Q135" s="21">
        <f>IF(P135=0,0,VLOOKUP(P135,'得点テーブル'!$B$14:$I$59,3,0))*1.25</f>
        <v>0</v>
      </c>
      <c r="R135" s="67"/>
      <c r="S135" s="21">
        <f>IF(R135=0,0,VLOOKUP(R135,'得点テーブル'!$B$14:$I$59,4,0))</f>
        <v>0</v>
      </c>
      <c r="T135" s="67" t="s">
        <v>443</v>
      </c>
      <c r="U135" s="21">
        <f>IF(T135=0,0,VLOOKUP(T135,'得点テーブル'!$B$14:$I$59,5,0))</f>
        <v>1</v>
      </c>
      <c r="V135" s="67"/>
      <c r="W135" s="21">
        <f>IF(V135=0,0,VLOOKUP(V135,'得点テーブル'!$B$14:$I$59,5,0))</f>
        <v>0</v>
      </c>
      <c r="X135" s="67"/>
      <c r="Y135" s="21">
        <f>IF(X135=0,0,VLOOKUP(X135,'得点テーブル'!$B$14:$I$59,6,0))</f>
        <v>0</v>
      </c>
      <c r="Z135" s="67"/>
      <c r="AA135" s="21">
        <f>IF(Z135=0,0,VLOOKUP(Z135,'得点テーブル'!$B$14:$I$59,7,0))</f>
        <v>0</v>
      </c>
      <c r="AB135" s="67"/>
      <c r="AC135" s="21">
        <f>IF(AB135=0,0,VLOOKUP(AB135,'得点テーブル'!$B$14:$I$59,7,0))*1.25</f>
        <v>0</v>
      </c>
      <c r="AD135" s="107"/>
      <c r="AE135" s="21">
        <f>IF(AD135=0,0,VLOOKUP(AD135,'得点テーブル'!$B$14:$L$59,11,0))</f>
        <v>0</v>
      </c>
      <c r="AF135" s="67"/>
      <c r="AG135" s="21">
        <f>IF(AF135=0,0,VLOOKUP(AF135,'得点テーブル'!$B$14:$I$59,5,0))</f>
        <v>0</v>
      </c>
      <c r="AH135" s="67"/>
      <c r="AI135" s="21">
        <f>IF(AH135=0,0,VLOOKUP(AH135,'得点テーブル'!$B$14:$K$59,9,0))</f>
        <v>0</v>
      </c>
      <c r="AJ135" s="73"/>
      <c r="AK135" s="173">
        <f>IF(AJ135=0,0,VLOOKUP(AJ135,'得点テーブル'!$B$14:$K$59,10,0))</f>
        <v>0</v>
      </c>
      <c r="AL135" s="73"/>
      <c r="AM135" s="173">
        <f>IF(AL135=0,0,VLOOKUP(AL135,'得点テーブル'!$B$14:$K$59,10,0))</f>
        <v>0</v>
      </c>
      <c r="AN135" s="73"/>
      <c r="AO135" s="173">
        <f>IF(AN135=0,0,VLOOKUP(AN135,'得点テーブル'!$B$14:$K$59,10,0))</f>
        <v>0</v>
      </c>
      <c r="AP135" s="73"/>
      <c r="AQ135" s="173">
        <f>IF(AP135=0,0,VLOOKUP(AP135,'得点テーブル'!$B$14:$K$59,10,0))*1.25</f>
        <v>0</v>
      </c>
      <c r="AR135" s="73"/>
      <c r="AS135" s="173">
        <f>IF(AR135=0,0,VLOOKUP(AR135,'得点テーブル'!$B$14:$K$59,10,0))</f>
        <v>0</v>
      </c>
    </row>
    <row r="136" spans="2:45" ht="13.5">
      <c r="B136" s="129">
        <v>140</v>
      </c>
      <c r="C136" s="23">
        <f t="shared" si="8"/>
        <v>130</v>
      </c>
      <c r="D136" s="148" t="s">
        <v>630</v>
      </c>
      <c r="E136" s="240" t="s">
        <v>631</v>
      </c>
      <c r="F136" s="240" t="s">
        <v>118</v>
      </c>
      <c r="G136" s="20">
        <f t="shared" si="9"/>
        <v>1</v>
      </c>
      <c r="H136" s="73"/>
      <c r="I136" s="21">
        <f>IF(H136=0,0,VLOOKUP(H136,'得点テーブル'!$B$14:$I$59,2,0))</f>
        <v>0</v>
      </c>
      <c r="J136" s="22"/>
      <c r="K136" s="21">
        <f>IF(J136=0,0,VLOOKUP(J136,'得点テーブル'!$B$14:$I$59,2,0))*0.25</f>
        <v>0</v>
      </c>
      <c r="L136" s="67"/>
      <c r="M136" s="21">
        <f>IF(L136=0,0,VLOOKUP(L136,'得点テーブル'!$B$14:$I$59,2,0))*1.25</f>
        <v>0</v>
      </c>
      <c r="N136" s="74"/>
      <c r="O136" s="21">
        <f>IF(N136=0,0,VLOOKUP(N136,'得点テーブル'!$B$14:$I$59,3,0))</f>
        <v>0</v>
      </c>
      <c r="P136" s="107"/>
      <c r="Q136" s="21">
        <f>IF(P136=0,0,VLOOKUP(P136,'得点テーブル'!$B$14:$I$59,3,0))*1.25</f>
        <v>0</v>
      </c>
      <c r="R136" s="67"/>
      <c r="S136" s="21">
        <f>IF(R136=0,0,VLOOKUP(R136,'得点テーブル'!$B$14:$I$59,4,0))</f>
        <v>0</v>
      </c>
      <c r="T136" s="67" t="s">
        <v>443</v>
      </c>
      <c r="U136" s="21">
        <f>IF(T136=0,0,VLOOKUP(T136,'得点テーブル'!$B$14:$I$59,5,0))</f>
        <v>1</v>
      </c>
      <c r="V136" s="67"/>
      <c r="W136" s="21">
        <f>IF(V136=0,0,VLOOKUP(V136,'得点テーブル'!$B$14:$I$59,5,0))</f>
        <v>0</v>
      </c>
      <c r="X136" s="67"/>
      <c r="Y136" s="21">
        <f>IF(X136=0,0,VLOOKUP(X136,'得点テーブル'!$B$14:$I$59,6,0))</f>
        <v>0</v>
      </c>
      <c r="Z136" s="67"/>
      <c r="AA136" s="21">
        <f>IF(Z136=0,0,VLOOKUP(Z136,'得点テーブル'!$B$14:$I$59,7,0))</f>
        <v>0</v>
      </c>
      <c r="AB136" s="67"/>
      <c r="AC136" s="21">
        <f>IF(AB136=0,0,VLOOKUP(AB136,'得点テーブル'!$B$14:$I$59,7,0))*1.25</f>
        <v>0</v>
      </c>
      <c r="AD136" s="107"/>
      <c r="AE136" s="21">
        <f>IF(AD136=0,0,VLOOKUP(AD136,'得点テーブル'!$B$14:$L$59,11,0))</f>
        <v>0</v>
      </c>
      <c r="AF136" s="67"/>
      <c r="AG136" s="21">
        <f>IF(AF136=0,0,VLOOKUP(AF136,'得点テーブル'!$B$14:$I$59,5,0))</f>
        <v>0</v>
      </c>
      <c r="AH136" s="67"/>
      <c r="AI136" s="21">
        <f>IF(AH136=0,0,VLOOKUP(AH136,'得点テーブル'!$B$14:$K$59,9,0))</f>
        <v>0</v>
      </c>
      <c r="AJ136" s="73"/>
      <c r="AK136" s="173">
        <f>IF(AJ136=0,0,VLOOKUP(AJ136,'得点テーブル'!$B$14:$K$59,10,0))</f>
        <v>0</v>
      </c>
      <c r="AL136" s="73"/>
      <c r="AM136" s="173">
        <f>IF(AL136=0,0,VLOOKUP(AL136,'得点テーブル'!$B$14:$K$59,10,0))</f>
        <v>0</v>
      </c>
      <c r="AN136" s="73"/>
      <c r="AO136" s="173">
        <f>IF(AN136=0,0,VLOOKUP(AN136,'得点テーブル'!$B$14:$K$59,10,0))</f>
        <v>0</v>
      </c>
      <c r="AP136" s="73"/>
      <c r="AQ136" s="173">
        <f>IF(AP136=0,0,VLOOKUP(AP136,'得点テーブル'!$B$14:$K$59,10,0))*1.25</f>
        <v>0</v>
      </c>
      <c r="AR136" s="73"/>
      <c r="AS136" s="173">
        <f>IF(AR136=0,0,VLOOKUP(AR136,'得点テーブル'!$B$14:$K$59,10,0))</f>
        <v>0</v>
      </c>
    </row>
    <row r="137" spans="2:45" ht="13.5">
      <c r="B137" s="129">
        <v>141</v>
      </c>
      <c r="C137" s="23">
        <f t="shared" si="8"/>
        <v>130</v>
      </c>
      <c r="D137" s="93" t="s">
        <v>632</v>
      </c>
      <c r="E137" s="95" t="s">
        <v>614</v>
      </c>
      <c r="F137" s="95" t="s">
        <v>118</v>
      </c>
      <c r="G137" s="20">
        <f t="shared" si="9"/>
        <v>1</v>
      </c>
      <c r="H137" s="73"/>
      <c r="I137" s="21">
        <f>IF(H137=0,0,VLOOKUP(H137,'得点テーブル'!$B$14:$I$59,2,0))</f>
        <v>0</v>
      </c>
      <c r="J137" s="22"/>
      <c r="K137" s="21">
        <f>IF(J137=0,0,VLOOKUP(J137,'得点テーブル'!$B$14:$I$59,2,0))*0.25</f>
        <v>0</v>
      </c>
      <c r="L137" s="67"/>
      <c r="M137" s="21">
        <f>IF(L137=0,0,VLOOKUP(L137,'得点テーブル'!$B$14:$I$59,2,0))*1.25</f>
        <v>0</v>
      </c>
      <c r="N137" s="74"/>
      <c r="O137" s="21">
        <f>IF(N137=0,0,VLOOKUP(N137,'得点テーブル'!$B$14:$I$59,3,0))</f>
        <v>0</v>
      </c>
      <c r="P137" s="107"/>
      <c r="Q137" s="21">
        <f>IF(P137=0,0,VLOOKUP(P137,'得点テーブル'!$B$14:$I$59,3,0))*1.25</f>
        <v>0</v>
      </c>
      <c r="R137" s="67"/>
      <c r="S137" s="21">
        <f>IF(R137=0,0,VLOOKUP(R137,'得点テーブル'!$B$14:$I$59,4,0))</f>
        <v>0</v>
      </c>
      <c r="T137" s="67" t="s">
        <v>443</v>
      </c>
      <c r="U137" s="21">
        <f>IF(T137=0,0,VLOOKUP(T137,'得点テーブル'!$B$14:$I$59,5,0))</f>
        <v>1</v>
      </c>
      <c r="V137" s="67"/>
      <c r="W137" s="21">
        <f>IF(V137=0,0,VLOOKUP(V137,'得点テーブル'!$B$14:$I$59,5,0))</f>
        <v>0</v>
      </c>
      <c r="X137" s="67"/>
      <c r="Y137" s="21">
        <f>IF(X137=0,0,VLOOKUP(X137,'得点テーブル'!$B$14:$I$59,6,0))</f>
        <v>0</v>
      </c>
      <c r="Z137" s="67"/>
      <c r="AA137" s="21">
        <f>IF(Z137=0,0,VLOOKUP(Z137,'得点テーブル'!$B$14:$I$59,7,0))</f>
        <v>0</v>
      </c>
      <c r="AB137" s="67"/>
      <c r="AC137" s="21">
        <f>IF(AB137=0,0,VLOOKUP(AB137,'得点テーブル'!$B$14:$I$59,7,0))*1.25</f>
        <v>0</v>
      </c>
      <c r="AD137" s="107"/>
      <c r="AE137" s="21">
        <f>IF(AD137=0,0,VLOOKUP(AD137,'得点テーブル'!$B$14:$L$59,11,0))</f>
        <v>0</v>
      </c>
      <c r="AF137" s="67"/>
      <c r="AG137" s="21">
        <f>IF(AF137=0,0,VLOOKUP(AF137,'得点テーブル'!$B$14:$I$59,5,0))</f>
        <v>0</v>
      </c>
      <c r="AH137" s="67"/>
      <c r="AI137" s="21">
        <f>IF(AH137=0,0,VLOOKUP(AH137,'得点テーブル'!$B$14:$K$59,9,0))</f>
        <v>0</v>
      </c>
      <c r="AJ137" s="73"/>
      <c r="AK137" s="173">
        <f>IF(AJ137=0,0,VLOOKUP(AJ137,'得点テーブル'!$B$14:$K$59,10,0))</f>
        <v>0</v>
      </c>
      <c r="AL137" s="73"/>
      <c r="AM137" s="173">
        <f>IF(AL137=0,0,VLOOKUP(AL137,'得点テーブル'!$B$14:$K$59,10,0))</f>
        <v>0</v>
      </c>
      <c r="AN137" s="73"/>
      <c r="AO137" s="173">
        <f>IF(AN137=0,0,VLOOKUP(AN137,'得点テーブル'!$B$14:$K$59,10,0))</f>
        <v>0</v>
      </c>
      <c r="AP137" s="73"/>
      <c r="AQ137" s="173">
        <f>IF(AP137=0,0,VLOOKUP(AP137,'得点テーブル'!$B$14:$K$59,10,0))*1.25</f>
        <v>0</v>
      </c>
      <c r="AR137" s="73"/>
      <c r="AS137" s="173">
        <f>IF(AR137=0,0,VLOOKUP(AR137,'得点テーブル'!$B$14:$K$59,10,0))</f>
        <v>0</v>
      </c>
    </row>
    <row r="138" spans="2:45" ht="13.5">
      <c r="B138" s="129">
        <v>142</v>
      </c>
      <c r="C138" s="23">
        <f t="shared" si="8"/>
        <v>130</v>
      </c>
      <c r="D138" s="148" t="s">
        <v>635</v>
      </c>
      <c r="E138" s="240" t="s">
        <v>636</v>
      </c>
      <c r="F138" s="240" t="s">
        <v>119</v>
      </c>
      <c r="G138" s="20">
        <f t="shared" si="9"/>
        <v>1</v>
      </c>
      <c r="H138" s="73"/>
      <c r="I138" s="21">
        <f>IF(H138=0,0,VLOOKUP(H138,'得点テーブル'!$B$14:$I$59,2,0))</f>
        <v>0</v>
      </c>
      <c r="J138" s="22"/>
      <c r="K138" s="21">
        <f>IF(J138=0,0,VLOOKUP(J138,'得点テーブル'!$B$14:$I$59,2,0))*0.25</f>
        <v>0</v>
      </c>
      <c r="L138" s="67"/>
      <c r="M138" s="21">
        <f>IF(L138=0,0,VLOOKUP(L138,'得点テーブル'!$B$14:$I$59,2,0))*1.25</f>
        <v>0</v>
      </c>
      <c r="N138" s="74"/>
      <c r="O138" s="21">
        <f>IF(N138=0,0,VLOOKUP(N138,'得点テーブル'!$B$14:$I$59,3,0))</f>
        <v>0</v>
      </c>
      <c r="P138" s="107"/>
      <c r="Q138" s="21">
        <f>IF(P138=0,0,VLOOKUP(P138,'得点テーブル'!$B$14:$I$59,3,0))*1.25</f>
        <v>0</v>
      </c>
      <c r="R138" s="67"/>
      <c r="S138" s="21">
        <f>IF(R138=0,0,VLOOKUP(R138,'得点テーブル'!$B$14:$I$59,4,0))</f>
        <v>0</v>
      </c>
      <c r="T138" s="67" t="s">
        <v>637</v>
      </c>
      <c r="U138" s="21">
        <f>IF(T138=0,0,VLOOKUP(T138,'得点テーブル'!$B$14:$I$59,5,0))</f>
        <v>1</v>
      </c>
      <c r="V138" s="67"/>
      <c r="W138" s="21">
        <f>IF(V138=0,0,VLOOKUP(V138,'得点テーブル'!$B$14:$I$59,5,0))</f>
        <v>0</v>
      </c>
      <c r="X138" s="67"/>
      <c r="Y138" s="21">
        <f>IF(X138=0,0,VLOOKUP(X138,'得点テーブル'!$B$14:$I$59,6,0))</f>
        <v>0</v>
      </c>
      <c r="Z138" s="67"/>
      <c r="AA138" s="21">
        <f>IF(Z138=0,0,VLOOKUP(Z138,'得点テーブル'!$B$14:$I$59,7,0))</f>
        <v>0</v>
      </c>
      <c r="AB138" s="67"/>
      <c r="AC138" s="21">
        <f>IF(AB138=0,0,VLOOKUP(AB138,'得点テーブル'!$B$14:$I$59,7,0))*1.25</f>
        <v>0</v>
      </c>
      <c r="AD138" s="107"/>
      <c r="AE138" s="21">
        <f>IF(AD138=0,0,VLOOKUP(AD138,'得点テーブル'!$B$14:$L$59,11,0))</f>
        <v>0</v>
      </c>
      <c r="AF138" s="67"/>
      <c r="AG138" s="21">
        <f>IF(AF138=0,0,VLOOKUP(AF138,'得点テーブル'!$B$14:$I$59,5,0))</f>
        <v>0</v>
      </c>
      <c r="AH138" s="67"/>
      <c r="AI138" s="21">
        <f>IF(AH138=0,0,VLOOKUP(AH138,'得点テーブル'!$B$14:$K$59,9,0))</f>
        <v>0</v>
      </c>
      <c r="AJ138" s="73"/>
      <c r="AK138" s="173">
        <f>IF(AJ138=0,0,VLOOKUP(AJ138,'得点テーブル'!$B$14:$K$59,10,0))</f>
        <v>0</v>
      </c>
      <c r="AL138" s="73"/>
      <c r="AM138" s="173">
        <f>IF(AL138=0,0,VLOOKUP(AL138,'得点テーブル'!$B$14:$K$59,10,0))</f>
        <v>0</v>
      </c>
      <c r="AN138" s="73"/>
      <c r="AO138" s="173">
        <f>IF(AN138=0,0,VLOOKUP(AN138,'得点テーブル'!$B$14:$K$59,10,0))</f>
        <v>0</v>
      </c>
      <c r="AP138" s="73"/>
      <c r="AQ138" s="173">
        <f>IF(AP138=0,0,VLOOKUP(AP138,'得点テーブル'!$B$14:$K$59,10,0))*1.25</f>
        <v>0</v>
      </c>
      <c r="AR138" s="73"/>
      <c r="AS138" s="173">
        <f>IF(AR138=0,0,VLOOKUP(AR138,'得点テーブル'!$B$14:$K$59,10,0))</f>
        <v>0</v>
      </c>
    </row>
    <row r="139" spans="2:45" ht="13.5">
      <c r="B139" s="129">
        <v>143</v>
      </c>
      <c r="C139" s="23">
        <f t="shared" si="8"/>
        <v>130</v>
      </c>
      <c r="D139" s="148" t="s">
        <v>628</v>
      </c>
      <c r="E139" s="240" t="s">
        <v>516</v>
      </c>
      <c r="F139" s="240" t="s">
        <v>629</v>
      </c>
      <c r="G139" s="20">
        <f t="shared" si="9"/>
        <v>1</v>
      </c>
      <c r="H139" s="73"/>
      <c r="I139" s="21">
        <f>IF(H139=0,0,VLOOKUP(H139,'得点テーブル'!$B$14:$I$59,2,0))</f>
        <v>0</v>
      </c>
      <c r="J139" s="22"/>
      <c r="K139" s="21">
        <f>IF(J139=0,0,VLOOKUP(J139,'得点テーブル'!$B$14:$I$59,2,0))*0.25</f>
        <v>0</v>
      </c>
      <c r="L139" s="67"/>
      <c r="M139" s="21">
        <f>IF(L139=0,0,VLOOKUP(L139,'得点テーブル'!$B$14:$I$59,2,0))*1.25</f>
        <v>0</v>
      </c>
      <c r="N139" s="74"/>
      <c r="O139" s="21">
        <f>IF(N139=0,0,VLOOKUP(N139,'得点テーブル'!$B$14:$I$59,3,0))</f>
        <v>0</v>
      </c>
      <c r="P139" s="107"/>
      <c r="Q139" s="21">
        <f>IF(P139=0,0,VLOOKUP(P139,'得点テーブル'!$B$14:$I$59,3,0))*1.25</f>
        <v>0</v>
      </c>
      <c r="R139" s="67"/>
      <c r="S139" s="21">
        <f>IF(R139=0,0,VLOOKUP(R139,'得点テーブル'!$B$14:$I$59,4,0))</f>
        <v>0</v>
      </c>
      <c r="T139" s="67" t="s">
        <v>443</v>
      </c>
      <c r="U139" s="21">
        <f>IF(T139=0,0,VLOOKUP(T139,'得点テーブル'!$B$14:$I$59,5,0))</f>
        <v>1</v>
      </c>
      <c r="V139" s="67"/>
      <c r="W139" s="21">
        <f>IF(V139=0,0,VLOOKUP(V139,'得点テーブル'!$B$14:$I$59,5,0))</f>
        <v>0</v>
      </c>
      <c r="X139" s="67"/>
      <c r="Y139" s="21">
        <f>IF(X139=0,0,VLOOKUP(X139,'得点テーブル'!$B$14:$I$59,6,0))</f>
        <v>0</v>
      </c>
      <c r="Z139" s="67"/>
      <c r="AA139" s="21">
        <f>IF(Z139=0,0,VLOOKUP(Z139,'得点テーブル'!$B$14:$I$59,7,0))</f>
        <v>0</v>
      </c>
      <c r="AB139" s="67"/>
      <c r="AC139" s="21">
        <f>IF(AB139=0,0,VLOOKUP(AB139,'得点テーブル'!$B$14:$I$59,7,0))*1.25</f>
        <v>0</v>
      </c>
      <c r="AD139" s="107"/>
      <c r="AE139" s="21">
        <f>IF(AD139=0,0,VLOOKUP(AD139,'得点テーブル'!$B$14:$L$59,11,0))</f>
        <v>0</v>
      </c>
      <c r="AF139" s="67"/>
      <c r="AG139" s="21">
        <f>IF(AF139=0,0,VLOOKUP(AF139,'得点テーブル'!$B$14:$I$59,5,0))</f>
        <v>0</v>
      </c>
      <c r="AH139" s="67"/>
      <c r="AI139" s="21">
        <f>IF(AH139=0,0,VLOOKUP(AH139,'得点テーブル'!$B$14:$K$59,9,0))</f>
        <v>0</v>
      </c>
      <c r="AJ139" s="73"/>
      <c r="AK139" s="173">
        <f>IF(AJ139=0,0,VLOOKUP(AJ139,'得点テーブル'!$B$14:$K$59,10,0))</f>
        <v>0</v>
      </c>
      <c r="AL139" s="73"/>
      <c r="AM139" s="173">
        <f>IF(AL139=0,0,VLOOKUP(AL139,'得点テーブル'!$B$14:$K$59,10,0))</f>
        <v>0</v>
      </c>
      <c r="AN139" s="73"/>
      <c r="AO139" s="173">
        <f>IF(AN139=0,0,VLOOKUP(AN139,'得点テーブル'!$B$14:$K$59,10,0))</f>
        <v>0</v>
      </c>
      <c r="AP139" s="73"/>
      <c r="AQ139" s="173">
        <f>IF(AP139=0,0,VLOOKUP(AP139,'得点テーブル'!$B$14:$K$59,10,0))*1.25</f>
        <v>0</v>
      </c>
      <c r="AR139" s="73"/>
      <c r="AS139" s="173">
        <f>IF(AR139=0,0,VLOOKUP(AR139,'得点テーブル'!$B$14:$K$59,10,0))</f>
        <v>0</v>
      </c>
    </row>
    <row r="140" spans="2:45" ht="13.5">
      <c r="B140" s="129">
        <v>144</v>
      </c>
      <c r="C140" s="23">
        <f t="shared" si="8"/>
      </c>
      <c r="D140" s="90" t="s">
        <v>464</v>
      </c>
      <c r="E140" s="95" t="s">
        <v>491</v>
      </c>
      <c r="F140" s="164" t="s">
        <v>118</v>
      </c>
      <c r="G140" s="20">
        <f t="shared" si="9"/>
        <v>0</v>
      </c>
      <c r="H140" s="73"/>
      <c r="I140" s="21">
        <f>IF(H140=0,0,VLOOKUP(H140,'得点テーブル'!$B$14:$I$59,2,0))</f>
        <v>0</v>
      </c>
      <c r="J140" s="22"/>
      <c r="K140" s="21">
        <f>IF(J140=0,0,VLOOKUP(J140,'得点テーブル'!$B$14:$I$59,2,0))*0.25</f>
        <v>0</v>
      </c>
      <c r="L140" s="67"/>
      <c r="M140" s="21">
        <f>IF(L140=0,0,VLOOKUP(L140,'得点テーブル'!$B$14:$I$59,2,0))*1.25</f>
        <v>0</v>
      </c>
      <c r="N140" s="74"/>
      <c r="O140" s="21">
        <f>IF(N140=0,0,VLOOKUP(N140,'得点テーブル'!$B$14:$I$59,3,0))</f>
        <v>0</v>
      </c>
      <c r="P140" s="107"/>
      <c r="Q140" s="21">
        <f>IF(P140=0,0,VLOOKUP(P140,'得点テーブル'!$B$14:$I$59,3,0))*1.25</f>
        <v>0</v>
      </c>
      <c r="R140" s="67"/>
      <c r="S140" s="21">
        <f>IF(R140=0,0,VLOOKUP(R140,'得点テーブル'!$B$14:$I$59,4,0))</f>
        <v>0</v>
      </c>
      <c r="T140" s="67"/>
      <c r="U140" s="21">
        <f>IF(T140=0,0,VLOOKUP(T140,'得点テーブル'!$B$14:$I$59,5,0))</f>
        <v>0</v>
      </c>
      <c r="V140" s="67"/>
      <c r="W140" s="21">
        <f>IF(V140=0,0,VLOOKUP(V140,'得点テーブル'!$B$14:$I$59,5,0))</f>
        <v>0</v>
      </c>
      <c r="X140" s="67"/>
      <c r="Y140" s="21">
        <f>IF(X140=0,0,VLOOKUP(X140,'得点テーブル'!$B$14:$I$59,6,0))</f>
        <v>0</v>
      </c>
      <c r="Z140" s="67"/>
      <c r="AA140" s="21">
        <f>IF(Z140=0,0,VLOOKUP(Z140,'得点テーブル'!$B$14:$I$59,7,0))</f>
        <v>0</v>
      </c>
      <c r="AB140" s="67"/>
      <c r="AC140" s="21">
        <f>IF(AB140=0,0,VLOOKUP(AB140,'得点テーブル'!$B$14:$I$59,7,0))*1.25</f>
        <v>0</v>
      </c>
      <c r="AD140" s="107"/>
      <c r="AE140" s="21">
        <f>IF(AD140=0,0,VLOOKUP(AD140,'得点テーブル'!$B$14:$L$59,11,0))</f>
        <v>0</v>
      </c>
      <c r="AF140" s="67"/>
      <c r="AG140" s="21">
        <f>IF(AF140=0,0,VLOOKUP(AF140,'得点テーブル'!$B$14:$I$59,5,0))</f>
        <v>0</v>
      </c>
      <c r="AH140" s="67"/>
      <c r="AI140" s="21">
        <f>IF(AH140=0,0,VLOOKUP(AH140,'得点テーブル'!$B$14:$K$59,9,0))</f>
        <v>0</v>
      </c>
      <c r="AJ140" s="73"/>
      <c r="AK140" s="173">
        <f>IF(AJ140=0,0,VLOOKUP(AJ140,'得点テーブル'!$B$14:$K$59,10,0))</f>
        <v>0</v>
      </c>
      <c r="AL140" s="73"/>
      <c r="AM140" s="173">
        <f>IF(AL140=0,0,VLOOKUP(AL140,'得点テーブル'!$B$14:$K$59,10,0))</f>
        <v>0</v>
      </c>
      <c r="AN140" s="73"/>
      <c r="AO140" s="173">
        <f>IF(AN140=0,0,VLOOKUP(AN140,'得点テーブル'!$B$14:$K$59,10,0))</f>
        <v>0</v>
      </c>
      <c r="AP140" s="73"/>
      <c r="AQ140" s="173">
        <f>IF(AP140=0,0,VLOOKUP(AP140,'得点テーブル'!$B$14:$K$59,10,0))*1.25</f>
        <v>0</v>
      </c>
      <c r="AR140" s="73"/>
      <c r="AS140" s="173">
        <f>IF(AR140=0,0,VLOOKUP(AR140,'得点テーブル'!$B$14:$K$59,10,0))</f>
        <v>0</v>
      </c>
    </row>
    <row r="141" spans="2:45" ht="13.5">
      <c r="B141" s="129">
        <v>145</v>
      </c>
      <c r="C141" s="23">
        <f t="shared" si="8"/>
      </c>
      <c r="D141" s="151" t="s">
        <v>539</v>
      </c>
      <c r="E141" s="242" t="s">
        <v>191</v>
      </c>
      <c r="F141" s="164" t="s">
        <v>118</v>
      </c>
      <c r="G141" s="20">
        <f t="shared" si="9"/>
        <v>0</v>
      </c>
      <c r="H141" s="73"/>
      <c r="I141" s="21">
        <f>IF(H141=0,0,VLOOKUP(H141,'得点テーブル'!$B$14:$I$59,2,0))</f>
        <v>0</v>
      </c>
      <c r="J141" s="22"/>
      <c r="K141" s="21">
        <f>IF(J141=0,0,VLOOKUP(J141,'得点テーブル'!$B$14:$I$59,2,0))*0.25</f>
        <v>0</v>
      </c>
      <c r="L141" s="67"/>
      <c r="M141" s="21">
        <f>IF(L141=0,0,VLOOKUP(L141,'得点テーブル'!$B$14:$I$59,2,0))*1.25</f>
        <v>0</v>
      </c>
      <c r="N141" s="74"/>
      <c r="O141" s="21">
        <f>IF(N141=0,0,VLOOKUP(N141,'得点テーブル'!$B$14:$I$59,3,0))</f>
        <v>0</v>
      </c>
      <c r="P141" s="107"/>
      <c r="Q141" s="21">
        <f>IF(P141=0,0,VLOOKUP(P141,'得点テーブル'!$B$14:$I$59,3,0))*1.25</f>
        <v>0</v>
      </c>
      <c r="R141" s="67"/>
      <c r="S141" s="21">
        <f>IF(R141=0,0,VLOOKUP(R141,'得点テーブル'!$B$14:$I$59,4,0))</f>
        <v>0</v>
      </c>
      <c r="T141" s="67"/>
      <c r="U141" s="21">
        <f>IF(T141=0,0,VLOOKUP(T141,'得点テーブル'!$B$14:$I$59,5,0))</f>
        <v>0</v>
      </c>
      <c r="V141" s="67"/>
      <c r="W141" s="21">
        <f>IF(V141=0,0,VLOOKUP(V141,'得点テーブル'!$B$14:$I$59,5,0))</f>
        <v>0</v>
      </c>
      <c r="X141" s="67"/>
      <c r="Y141" s="21">
        <f>IF(X141=0,0,VLOOKUP(X141,'得点テーブル'!$B$14:$I$59,6,0))</f>
        <v>0</v>
      </c>
      <c r="Z141" s="67"/>
      <c r="AA141" s="21">
        <f>IF(Z141=0,0,VLOOKUP(Z141,'得点テーブル'!$B$14:$I$59,7,0))</f>
        <v>0</v>
      </c>
      <c r="AB141" s="22"/>
      <c r="AC141" s="21">
        <f>IF(AB141=0,0,VLOOKUP(AB141,'得点テーブル'!$B$14:$I$59,7,0))*1.25</f>
        <v>0</v>
      </c>
      <c r="AD141" s="107"/>
      <c r="AE141" s="21">
        <f>IF(AD141=0,0,VLOOKUP(AD141,'得点テーブル'!$B$14:$L$59,11,0))</f>
        <v>0</v>
      </c>
      <c r="AF141" s="67"/>
      <c r="AG141" s="21">
        <f>IF(AF141=0,0,VLOOKUP(AF141,'得点テーブル'!$B$14:$I$59,5,0))</f>
        <v>0</v>
      </c>
      <c r="AH141" s="67"/>
      <c r="AI141" s="21">
        <f>IF(AH141=0,0,VLOOKUP(AH141,'得点テーブル'!$B$14:$K$59,9,0))</f>
        <v>0</v>
      </c>
      <c r="AJ141" s="73"/>
      <c r="AK141" s="173">
        <f>IF(AJ141=0,0,VLOOKUP(AJ141,'得点テーブル'!$B$14:$K$59,10,0))</f>
        <v>0</v>
      </c>
      <c r="AL141" s="73"/>
      <c r="AM141" s="173">
        <f>IF(AL141=0,0,VLOOKUP(AL141,'得点テーブル'!$B$14:$K$59,10,0))</f>
        <v>0</v>
      </c>
      <c r="AN141" s="73"/>
      <c r="AO141" s="173">
        <f>IF(AN141=0,0,VLOOKUP(AN141,'得点テーブル'!$B$14:$K$59,10,0))</f>
        <v>0</v>
      </c>
      <c r="AP141" s="73"/>
      <c r="AQ141" s="173">
        <f>IF(AP141=0,0,VLOOKUP(AP141,'得点テーブル'!$B$14:$K$59,10,0))*1.25</f>
        <v>0</v>
      </c>
      <c r="AR141" s="73"/>
      <c r="AS141" s="173">
        <f>IF(AR141=0,0,VLOOKUP(AR141,'得点テーブル'!$B$14:$K$59,10,0))</f>
        <v>0</v>
      </c>
    </row>
    <row r="142" spans="2:45" ht="13.5">
      <c r="B142" s="129">
        <v>146</v>
      </c>
      <c r="C142" s="23">
        <f t="shared" si="8"/>
      </c>
      <c r="D142" s="148"/>
      <c r="E142" s="95"/>
      <c r="F142" s="164"/>
      <c r="G142" s="20">
        <f t="shared" si="9"/>
        <v>0</v>
      </c>
      <c r="H142" s="73"/>
      <c r="I142" s="21">
        <f>IF(H142=0,0,VLOOKUP(H142,'得点テーブル'!$B$14:$I$59,2,0))</f>
        <v>0</v>
      </c>
      <c r="J142" s="22"/>
      <c r="K142" s="21">
        <f>IF(J142=0,0,VLOOKUP(J142,'得点テーブル'!$B$14:$I$59,2,0))*0.25</f>
        <v>0</v>
      </c>
      <c r="L142" s="67"/>
      <c r="M142" s="21">
        <f>IF(L142=0,0,VLOOKUP(L142,'得点テーブル'!$B$14:$I$59,2,0))*1.25</f>
        <v>0</v>
      </c>
      <c r="N142" s="74"/>
      <c r="O142" s="21">
        <f>IF(N142=0,0,VLOOKUP(N142,'得点テーブル'!$B$14:$I$59,3,0))</f>
        <v>0</v>
      </c>
      <c r="P142" s="107"/>
      <c r="Q142" s="21">
        <f>IF(P142=0,0,VLOOKUP(P142,'得点テーブル'!$B$14:$I$59,3,0))*1.25</f>
        <v>0</v>
      </c>
      <c r="R142" s="67"/>
      <c r="S142" s="21">
        <f>IF(R142=0,0,VLOOKUP(R142,'得点テーブル'!$B$14:$I$59,4,0))</f>
        <v>0</v>
      </c>
      <c r="T142" s="67"/>
      <c r="U142" s="21">
        <f>IF(T142=0,0,VLOOKUP(T142,'得点テーブル'!$B$14:$I$59,5,0))</f>
        <v>0</v>
      </c>
      <c r="V142" s="67"/>
      <c r="W142" s="21">
        <f>IF(V142=0,0,VLOOKUP(V142,'得点テーブル'!$B$14:$I$59,5,0))</f>
        <v>0</v>
      </c>
      <c r="X142" s="67"/>
      <c r="Y142" s="21">
        <f>IF(X142=0,0,VLOOKUP(X142,'得点テーブル'!$B$14:$I$59,6,0))</f>
        <v>0</v>
      </c>
      <c r="Z142" s="67"/>
      <c r="AA142" s="21">
        <f>IF(Z142=0,0,VLOOKUP(Z142,'得点テーブル'!$B$14:$I$59,7,0))</f>
        <v>0</v>
      </c>
      <c r="AB142" s="67"/>
      <c r="AC142" s="21">
        <f>IF(AB142=0,0,VLOOKUP(AB142,'得点テーブル'!$B$14:$I$59,7,0))*1.25</f>
        <v>0</v>
      </c>
      <c r="AD142" s="107"/>
      <c r="AE142" s="21">
        <f>IF(AD142=0,0,VLOOKUP(AD142,'得点テーブル'!$B$14:$L$59,11,0))</f>
        <v>0</v>
      </c>
      <c r="AF142" s="67"/>
      <c r="AG142" s="21">
        <f>IF(AF142=0,0,VLOOKUP(AF142,'得点テーブル'!$B$14:$I$59,5,0))</f>
        <v>0</v>
      </c>
      <c r="AH142" s="67"/>
      <c r="AI142" s="21">
        <f>IF(AH142=0,0,VLOOKUP(AH142,'得点テーブル'!$B$14:$K$59,9,0))</f>
        <v>0</v>
      </c>
      <c r="AJ142" s="73"/>
      <c r="AK142" s="173">
        <f>IF(AJ142=0,0,VLOOKUP(AJ142,'得点テーブル'!$B$14:$K$59,10,0))</f>
        <v>0</v>
      </c>
      <c r="AL142" s="73"/>
      <c r="AM142" s="173">
        <f>IF(AL142=0,0,VLOOKUP(AL142,'得点テーブル'!$B$14:$K$59,10,0))</f>
        <v>0</v>
      </c>
      <c r="AN142" s="73"/>
      <c r="AO142" s="173">
        <f>IF(AN142=0,0,VLOOKUP(AN142,'得点テーブル'!$B$14:$K$59,10,0))</f>
        <v>0</v>
      </c>
      <c r="AP142" s="73"/>
      <c r="AQ142" s="173">
        <f>IF(AP142=0,0,VLOOKUP(AP142,'得点テーブル'!$B$14:$K$59,10,0))*1.25</f>
        <v>0</v>
      </c>
      <c r="AR142" s="73"/>
      <c r="AS142" s="173">
        <f>IF(AR142=0,0,VLOOKUP(AR142,'得点テーブル'!$B$14:$K$59,10,0))</f>
        <v>0</v>
      </c>
    </row>
    <row r="143" spans="2:45" ht="13.5">
      <c r="B143" s="129">
        <v>147</v>
      </c>
      <c r="C143" s="23">
        <f t="shared" si="8"/>
      </c>
      <c r="D143" s="148"/>
      <c r="E143" s="95"/>
      <c r="F143" s="164"/>
      <c r="G143" s="20">
        <f t="shared" si="9"/>
        <v>0</v>
      </c>
      <c r="H143" s="73"/>
      <c r="I143" s="21">
        <f>IF(H143=0,0,VLOOKUP(H143,'得点テーブル'!$B$14:$I$59,2,0))</f>
        <v>0</v>
      </c>
      <c r="J143" s="22"/>
      <c r="K143" s="21">
        <f>IF(J143=0,0,VLOOKUP(J143,'得点テーブル'!$B$14:$I$59,2,0))*0.25</f>
        <v>0</v>
      </c>
      <c r="L143" s="67"/>
      <c r="M143" s="21">
        <f>IF(L143=0,0,VLOOKUP(L143,'得点テーブル'!$B$14:$I$59,2,0))*1.25</f>
        <v>0</v>
      </c>
      <c r="N143" s="74"/>
      <c r="O143" s="21">
        <f>IF(N143=0,0,VLOOKUP(N143,'得点テーブル'!$B$14:$I$59,3,0))</f>
        <v>0</v>
      </c>
      <c r="P143" s="107"/>
      <c r="Q143" s="21">
        <f>IF(P143=0,0,VLOOKUP(P143,'得点テーブル'!$B$14:$I$59,3,0))*1.25</f>
        <v>0</v>
      </c>
      <c r="R143" s="67"/>
      <c r="S143" s="21">
        <f>IF(R143=0,0,VLOOKUP(R143,'得点テーブル'!$B$14:$I$59,4,0))</f>
        <v>0</v>
      </c>
      <c r="T143" s="67"/>
      <c r="U143" s="21">
        <f>IF(T143=0,0,VLOOKUP(T143,'得点テーブル'!$B$14:$I$59,5,0))</f>
        <v>0</v>
      </c>
      <c r="V143" s="67"/>
      <c r="W143" s="21">
        <f>IF(V143=0,0,VLOOKUP(V143,'得点テーブル'!$B$14:$I$59,5,0))</f>
        <v>0</v>
      </c>
      <c r="X143" s="67"/>
      <c r="Y143" s="21">
        <f>IF(X143=0,0,VLOOKUP(X143,'得点テーブル'!$B$14:$I$59,6,0))</f>
        <v>0</v>
      </c>
      <c r="Z143" s="67"/>
      <c r="AA143" s="21">
        <f>IF(Z143=0,0,VLOOKUP(Z143,'得点テーブル'!$B$14:$I$59,7,0))</f>
        <v>0</v>
      </c>
      <c r="AB143" s="67"/>
      <c r="AC143" s="21">
        <f>IF(AB143=0,0,VLOOKUP(AB143,'得点テーブル'!$B$14:$I$59,7,0))*1.25</f>
        <v>0</v>
      </c>
      <c r="AD143" s="107"/>
      <c r="AE143" s="21">
        <f>IF(AD143=0,0,VLOOKUP(AD143,'得点テーブル'!$B$14:$L$59,11,0))</f>
        <v>0</v>
      </c>
      <c r="AF143" s="67"/>
      <c r="AG143" s="21">
        <f>IF(AF143=0,0,VLOOKUP(AF143,'得点テーブル'!$B$14:$I$59,5,0))</f>
        <v>0</v>
      </c>
      <c r="AH143" s="67"/>
      <c r="AI143" s="21">
        <f>IF(AH143=0,0,VLOOKUP(AH143,'得点テーブル'!$B$14:$K$59,9,0))</f>
        <v>0</v>
      </c>
      <c r="AJ143" s="73"/>
      <c r="AK143" s="173">
        <f>IF(AJ143=0,0,VLOOKUP(AJ143,'得点テーブル'!$B$14:$K$59,10,0))</f>
        <v>0</v>
      </c>
      <c r="AL143" s="73"/>
      <c r="AM143" s="173">
        <f>IF(AL143=0,0,VLOOKUP(AL143,'得点テーブル'!$B$14:$K$59,10,0))</f>
        <v>0</v>
      </c>
      <c r="AN143" s="73"/>
      <c r="AO143" s="173">
        <f>IF(AN143=0,0,VLOOKUP(AN143,'得点テーブル'!$B$14:$K$59,10,0))</f>
        <v>0</v>
      </c>
      <c r="AP143" s="73"/>
      <c r="AQ143" s="173">
        <f>IF(AP143=0,0,VLOOKUP(AP143,'得点テーブル'!$B$14:$K$59,10,0))*1.25</f>
        <v>0</v>
      </c>
      <c r="AR143" s="73"/>
      <c r="AS143" s="173">
        <f>IF(AR143=0,0,VLOOKUP(AR143,'得点テーブル'!$B$14:$K$59,10,0))</f>
        <v>0</v>
      </c>
    </row>
    <row r="144" spans="2:45" ht="13.5">
      <c r="B144" s="129">
        <v>148</v>
      </c>
      <c r="C144" s="23">
        <f t="shared" si="8"/>
      </c>
      <c r="D144" s="148"/>
      <c r="E144" s="95"/>
      <c r="F144" s="164"/>
      <c r="G144" s="20">
        <f t="shared" si="9"/>
        <v>0</v>
      </c>
      <c r="H144" s="73"/>
      <c r="I144" s="21">
        <f>IF(H144=0,0,VLOOKUP(H144,'得点テーブル'!$B$14:$I$59,2,0))</f>
        <v>0</v>
      </c>
      <c r="J144" s="22"/>
      <c r="K144" s="21">
        <f>IF(J144=0,0,VLOOKUP(J144,'得点テーブル'!$B$14:$I$59,2,0))*0.25</f>
        <v>0</v>
      </c>
      <c r="L144" s="67"/>
      <c r="M144" s="21">
        <f>IF(L144=0,0,VLOOKUP(L144,'得点テーブル'!$B$14:$I$59,2,0))*1.25</f>
        <v>0</v>
      </c>
      <c r="N144" s="74"/>
      <c r="O144" s="21">
        <f>IF(N144=0,0,VLOOKUP(N144,'得点テーブル'!$B$14:$I$59,3,0))</f>
        <v>0</v>
      </c>
      <c r="P144" s="107"/>
      <c r="Q144" s="21">
        <f>IF(P144=0,0,VLOOKUP(P144,'得点テーブル'!$B$14:$I$59,3,0))*1.25</f>
        <v>0</v>
      </c>
      <c r="R144" s="67"/>
      <c r="S144" s="21">
        <f>IF(R144=0,0,VLOOKUP(R144,'得点テーブル'!$B$14:$I$59,4,0))</f>
        <v>0</v>
      </c>
      <c r="T144" s="67"/>
      <c r="U144" s="21">
        <f>IF(T144=0,0,VLOOKUP(T144,'得点テーブル'!$B$14:$I$59,5,0))</f>
        <v>0</v>
      </c>
      <c r="V144" s="67"/>
      <c r="W144" s="21">
        <f>IF(V144=0,0,VLOOKUP(V144,'得点テーブル'!$B$14:$I$59,5,0))</f>
        <v>0</v>
      </c>
      <c r="X144" s="67"/>
      <c r="Y144" s="21">
        <f>IF(X144=0,0,VLOOKUP(X144,'得点テーブル'!$B$14:$I$59,6,0))</f>
        <v>0</v>
      </c>
      <c r="Z144" s="67"/>
      <c r="AA144" s="21">
        <f>IF(Z144=0,0,VLOOKUP(Z144,'得点テーブル'!$B$14:$I$59,7,0))</f>
        <v>0</v>
      </c>
      <c r="AB144" s="67"/>
      <c r="AC144" s="21">
        <f>IF(AB144=0,0,VLOOKUP(AB144,'得点テーブル'!$B$14:$I$59,7,0))*1.25</f>
        <v>0</v>
      </c>
      <c r="AD144" s="107"/>
      <c r="AE144" s="21">
        <f>IF(AD144=0,0,VLOOKUP(AD144,'得点テーブル'!$B$14:$L$59,11,0))</f>
        <v>0</v>
      </c>
      <c r="AF144" s="67"/>
      <c r="AG144" s="21">
        <f>IF(AF144=0,0,VLOOKUP(AF144,'得点テーブル'!$B$14:$I$59,5,0))</f>
        <v>0</v>
      </c>
      <c r="AH144" s="67"/>
      <c r="AI144" s="21">
        <f>IF(AH144=0,0,VLOOKUP(AH144,'得点テーブル'!$B$14:$K$59,9,0))</f>
        <v>0</v>
      </c>
      <c r="AJ144" s="73"/>
      <c r="AK144" s="173">
        <f>IF(AJ144=0,0,VLOOKUP(AJ144,'得点テーブル'!$B$14:$K$59,10,0))</f>
        <v>0</v>
      </c>
      <c r="AL144" s="73"/>
      <c r="AM144" s="173">
        <f>IF(AL144=0,0,VLOOKUP(AL144,'得点テーブル'!$B$14:$K$59,10,0))</f>
        <v>0</v>
      </c>
      <c r="AN144" s="73"/>
      <c r="AO144" s="173">
        <f>IF(AN144=0,0,VLOOKUP(AN144,'得点テーブル'!$B$14:$K$59,10,0))</f>
        <v>0</v>
      </c>
      <c r="AP144" s="73"/>
      <c r="AQ144" s="173">
        <f>IF(AP144=0,0,VLOOKUP(AP144,'得点テーブル'!$B$14:$K$59,10,0))*1.25</f>
        <v>0</v>
      </c>
      <c r="AR144" s="73"/>
      <c r="AS144" s="173">
        <f>IF(AR144=0,0,VLOOKUP(AR144,'得点テーブル'!$B$14:$K$59,10,0))</f>
        <v>0</v>
      </c>
    </row>
  </sheetData>
  <mergeCells count="33">
    <mergeCell ref="F4:F5"/>
    <mergeCell ref="R4:S4"/>
    <mergeCell ref="B4:B5"/>
    <mergeCell ref="C4:C5"/>
    <mergeCell ref="D4:D5"/>
    <mergeCell ref="E4:E5"/>
    <mergeCell ref="H4:I4"/>
    <mergeCell ref="N4:O4"/>
    <mergeCell ref="P4:Q4"/>
    <mergeCell ref="X3:Y3"/>
    <mergeCell ref="AR4:AS4"/>
    <mergeCell ref="AH4:AI4"/>
    <mergeCell ref="AJ4:AK4"/>
    <mergeCell ref="AP4:AQ4"/>
    <mergeCell ref="L4:M4"/>
    <mergeCell ref="AD4:AE4"/>
    <mergeCell ref="AF4:AG4"/>
    <mergeCell ref="AL4:AM4"/>
    <mergeCell ref="C2:K2"/>
    <mergeCell ref="J3:K3"/>
    <mergeCell ref="L3:M3"/>
    <mergeCell ref="Z4:AA4"/>
    <mergeCell ref="V4:W4"/>
    <mergeCell ref="X4:Y4"/>
    <mergeCell ref="P3:Q3"/>
    <mergeCell ref="T4:U4"/>
    <mergeCell ref="Z3:AA3"/>
    <mergeCell ref="J4:K4"/>
    <mergeCell ref="T2:U2"/>
    <mergeCell ref="AB4:AC4"/>
    <mergeCell ref="AP3:AQ3"/>
    <mergeCell ref="AB3:AC3"/>
    <mergeCell ref="AN4:AO4"/>
  </mergeCells>
  <dataValidations count="1">
    <dataValidation allowBlank="1" showInputMessage="1" showErrorMessage="1" imeMode="hiragana" sqref="D87 D129 D131 D133:D134"/>
  </dataValidations>
  <printOptions/>
  <pageMargins left="0.39000000000000007" right="0.2" top="0.2" bottom="0.2" header="0.39000000000000007" footer="0.51"/>
  <pageSetup horizontalDpi="300" verticalDpi="300" orientation="landscape" paperSize="9" scale="57" r:id="rId1"/>
  <colBreaks count="1" manualBreakCount="1">
    <brk id="45" max="65535" man="1"/>
  </colBreaks>
</worksheet>
</file>

<file path=xl/worksheets/sheet4.xml><?xml version="1.0" encoding="utf-8"?>
<worksheet xmlns="http://schemas.openxmlformats.org/spreadsheetml/2006/main" xmlns:r="http://schemas.openxmlformats.org/officeDocument/2006/relationships">
  <dimension ref="B1:BE140"/>
  <sheetViews>
    <sheetView view="pageBreakPreview" zoomScale="60" zoomScaleNormal="125" workbookViewId="0" topLeftCell="A1">
      <pane ySplit="5" topLeftCell="BM20" activePane="bottomLeft" state="frozen"/>
      <selection pane="topLeft" activeCell="A1" sqref="A1"/>
      <selection pane="bottomLeft" activeCell="D22" sqref="D22"/>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6" customWidth="1"/>
    <col min="6" max="6" width="4.7109375" style="3" customWidth="1"/>
    <col min="7" max="7" width="5.140625" style="2" customWidth="1"/>
    <col min="8" max="8" width="5.00390625" style="4" customWidth="1"/>
    <col min="9" max="9" width="5.00390625" style="2" customWidth="1"/>
    <col min="10" max="10" width="5.00390625" style="4" customWidth="1"/>
    <col min="11" max="19" width="5.00390625" style="2" customWidth="1"/>
    <col min="20" max="20" width="5.00390625" style="4" customWidth="1"/>
    <col min="21" max="21" width="5.00390625" style="5" customWidth="1"/>
    <col min="22" max="39" width="5.00390625" style="4" customWidth="1"/>
    <col min="40" max="47" width="5.00390625" style="2" customWidth="1"/>
    <col min="48" max="49" width="5.00390625" style="1" customWidth="1"/>
    <col min="50" max="59" width="7.8515625" style="1" customWidth="1"/>
    <col min="60" max="16384" width="9.8515625" style="1" customWidth="1"/>
  </cols>
  <sheetData>
    <row r="1" ht="17.25">
      <c r="C1" s="68" t="s">
        <v>258</v>
      </c>
    </row>
    <row r="2" spans="3:57" s="6" customFormat="1" ht="21.75" customHeight="1">
      <c r="C2" s="285" t="s">
        <v>140</v>
      </c>
      <c r="D2" s="286"/>
      <c r="E2" s="286"/>
      <c r="F2" s="286"/>
      <c r="G2" s="286"/>
      <c r="H2" s="286"/>
      <c r="I2" s="286"/>
      <c r="J2" s="286"/>
      <c r="K2" s="286"/>
      <c r="L2" s="17"/>
      <c r="M2" s="17"/>
      <c r="N2" s="18"/>
      <c r="O2" s="18"/>
      <c r="P2" s="18"/>
      <c r="Q2" s="18"/>
      <c r="R2" s="18"/>
      <c r="S2" s="18"/>
      <c r="T2" s="18"/>
      <c r="U2" s="17"/>
      <c r="V2" s="293"/>
      <c r="W2" s="293"/>
      <c r="X2" s="15"/>
      <c r="Y2" s="15"/>
      <c r="Z2" s="15"/>
      <c r="AA2" s="15"/>
      <c r="AB2" s="15"/>
      <c r="AC2" s="15"/>
      <c r="AD2" s="15"/>
      <c r="AE2" s="15"/>
      <c r="AF2" s="15"/>
      <c r="AG2" s="15"/>
      <c r="AH2" s="15"/>
      <c r="BE2" s="12" t="s">
        <v>572</v>
      </c>
    </row>
    <row r="3" spans="2:47" s="6" customFormat="1" ht="12.75" customHeight="1">
      <c r="B3" s="31"/>
      <c r="C3" s="32"/>
      <c r="D3" s="33"/>
      <c r="E3" s="34"/>
      <c r="F3" s="35"/>
      <c r="G3" s="36"/>
      <c r="H3" s="37" t="s">
        <v>214</v>
      </c>
      <c r="I3" s="36"/>
      <c r="J3" s="279" t="s">
        <v>194</v>
      </c>
      <c r="K3" s="280"/>
      <c r="L3" s="281" t="s">
        <v>195</v>
      </c>
      <c r="M3" s="282"/>
      <c r="N3" s="38" t="s">
        <v>214</v>
      </c>
      <c r="O3" s="39"/>
      <c r="P3" s="279" t="s">
        <v>194</v>
      </c>
      <c r="Q3" s="280"/>
      <c r="R3" s="281" t="s">
        <v>195</v>
      </c>
      <c r="S3" s="282"/>
      <c r="T3" s="40" t="s">
        <v>215</v>
      </c>
      <c r="U3" s="41"/>
      <c r="V3" s="139" t="s">
        <v>503</v>
      </c>
      <c r="W3" s="36"/>
      <c r="X3" s="40" t="s">
        <v>216</v>
      </c>
      <c r="Y3" s="41"/>
      <c r="Z3" s="40" t="s">
        <v>217</v>
      </c>
      <c r="AA3" s="41"/>
      <c r="AB3" s="40" t="s">
        <v>218</v>
      </c>
      <c r="AC3" s="41"/>
      <c r="AD3" s="40" t="s">
        <v>218</v>
      </c>
      <c r="AE3" s="41"/>
      <c r="AF3" s="134" t="s">
        <v>495</v>
      </c>
      <c r="AG3" s="135"/>
      <c r="AH3" s="40" t="s">
        <v>334</v>
      </c>
      <c r="AI3" s="36"/>
      <c r="AJ3" s="37" t="s">
        <v>335</v>
      </c>
      <c r="AK3" s="36"/>
      <c r="AL3" s="176" t="s">
        <v>474</v>
      </c>
      <c r="AM3" s="36"/>
      <c r="AN3" s="176" t="s">
        <v>241</v>
      </c>
      <c r="AO3" s="36"/>
      <c r="AP3" s="176" t="s">
        <v>642</v>
      </c>
      <c r="AQ3" s="36"/>
      <c r="AR3" s="279" t="s">
        <v>195</v>
      </c>
      <c r="AS3" s="280"/>
      <c r="AT3" s="176" t="s">
        <v>334</v>
      </c>
      <c r="AU3" s="36"/>
    </row>
    <row r="4" spans="2:47" s="7" customFormat="1" ht="13.5">
      <c r="B4" s="302" t="s">
        <v>418</v>
      </c>
      <c r="C4" s="273" t="s">
        <v>419</v>
      </c>
      <c r="D4" s="275" t="s">
        <v>420</v>
      </c>
      <c r="E4" s="251" t="s">
        <v>564</v>
      </c>
      <c r="F4" s="291" t="s">
        <v>84</v>
      </c>
      <c r="G4" s="30" t="s">
        <v>421</v>
      </c>
      <c r="H4" s="289" t="s">
        <v>174</v>
      </c>
      <c r="I4" s="290"/>
      <c r="J4" s="289" t="s">
        <v>175</v>
      </c>
      <c r="K4" s="290"/>
      <c r="L4" s="289" t="s">
        <v>466</v>
      </c>
      <c r="M4" s="290"/>
      <c r="N4" s="255" t="s">
        <v>477</v>
      </c>
      <c r="O4" s="256"/>
      <c r="P4" s="255" t="s">
        <v>532</v>
      </c>
      <c r="Q4" s="256"/>
      <c r="R4" s="255" t="s">
        <v>83</v>
      </c>
      <c r="S4" s="256"/>
      <c r="T4" s="253" t="s">
        <v>259</v>
      </c>
      <c r="U4" s="254"/>
      <c r="V4" s="283" t="s">
        <v>496</v>
      </c>
      <c r="W4" s="131"/>
      <c r="X4" s="253" t="s">
        <v>640</v>
      </c>
      <c r="Y4" s="254"/>
      <c r="Z4" s="296" t="s">
        <v>261</v>
      </c>
      <c r="AA4" s="297"/>
      <c r="AB4" s="296" t="s">
        <v>262</v>
      </c>
      <c r="AC4" s="297"/>
      <c r="AD4" s="296" t="s">
        <v>115</v>
      </c>
      <c r="AE4" s="297"/>
      <c r="AF4" s="298" t="s">
        <v>298</v>
      </c>
      <c r="AG4" s="299"/>
      <c r="AH4" s="253" t="s">
        <v>641</v>
      </c>
      <c r="AI4" s="254"/>
      <c r="AJ4" s="296" t="s">
        <v>416</v>
      </c>
      <c r="AK4" s="297"/>
      <c r="AL4" s="294" t="s">
        <v>470</v>
      </c>
      <c r="AM4" s="295"/>
      <c r="AN4" s="294" t="s">
        <v>240</v>
      </c>
      <c r="AO4" s="295"/>
      <c r="AP4" s="294" t="s">
        <v>473</v>
      </c>
      <c r="AQ4" s="295"/>
      <c r="AR4" s="294" t="s">
        <v>242</v>
      </c>
      <c r="AS4" s="295"/>
      <c r="AT4" s="294" t="s">
        <v>309</v>
      </c>
      <c r="AU4" s="295"/>
    </row>
    <row r="5" spans="2:47" s="7" customFormat="1" ht="13.5">
      <c r="B5" s="303"/>
      <c r="C5" s="274"/>
      <c r="D5" s="272"/>
      <c r="E5" s="252"/>
      <c r="F5" s="292"/>
      <c r="G5" s="8" t="s">
        <v>422</v>
      </c>
      <c r="H5" s="19" t="s">
        <v>423</v>
      </c>
      <c r="I5" s="9" t="s">
        <v>405</v>
      </c>
      <c r="J5" s="19" t="s">
        <v>423</v>
      </c>
      <c r="K5" s="10" t="s">
        <v>421</v>
      </c>
      <c r="L5" s="19" t="s">
        <v>423</v>
      </c>
      <c r="M5" s="10" t="s">
        <v>421</v>
      </c>
      <c r="N5" s="19" t="s">
        <v>423</v>
      </c>
      <c r="O5" s="11" t="s">
        <v>421</v>
      </c>
      <c r="P5" s="19" t="s">
        <v>423</v>
      </c>
      <c r="Q5" s="11" t="s">
        <v>421</v>
      </c>
      <c r="R5" s="19" t="s">
        <v>423</v>
      </c>
      <c r="S5" s="11" t="s">
        <v>421</v>
      </c>
      <c r="T5" s="19" t="s">
        <v>423</v>
      </c>
      <c r="U5" s="8" t="s">
        <v>421</v>
      </c>
      <c r="V5" s="19" t="s">
        <v>423</v>
      </c>
      <c r="W5" s="8" t="s">
        <v>421</v>
      </c>
      <c r="X5" s="19" t="s">
        <v>423</v>
      </c>
      <c r="Y5" s="8" t="s">
        <v>421</v>
      </c>
      <c r="Z5" s="19" t="s">
        <v>423</v>
      </c>
      <c r="AA5" s="8" t="s">
        <v>421</v>
      </c>
      <c r="AB5" s="19" t="s">
        <v>423</v>
      </c>
      <c r="AC5" s="8" t="s">
        <v>421</v>
      </c>
      <c r="AD5" s="19" t="s">
        <v>423</v>
      </c>
      <c r="AE5" s="8" t="s">
        <v>421</v>
      </c>
      <c r="AF5" s="136" t="s">
        <v>423</v>
      </c>
      <c r="AG5" s="137" t="s">
        <v>421</v>
      </c>
      <c r="AH5" s="19" t="s">
        <v>423</v>
      </c>
      <c r="AI5" s="8" t="s">
        <v>421</v>
      </c>
      <c r="AJ5" s="19" t="s">
        <v>423</v>
      </c>
      <c r="AK5" s="8" t="s">
        <v>213</v>
      </c>
      <c r="AL5" s="60" t="s">
        <v>212</v>
      </c>
      <c r="AM5" s="172" t="s">
        <v>213</v>
      </c>
      <c r="AN5" s="60" t="s">
        <v>212</v>
      </c>
      <c r="AO5" s="172" t="s">
        <v>213</v>
      </c>
      <c r="AP5" s="60" t="s">
        <v>212</v>
      </c>
      <c r="AQ5" s="172" t="s">
        <v>213</v>
      </c>
      <c r="AR5" s="60" t="s">
        <v>212</v>
      </c>
      <c r="AS5" s="172" t="s">
        <v>213</v>
      </c>
      <c r="AT5" s="60" t="s">
        <v>212</v>
      </c>
      <c r="AU5" s="172" t="s">
        <v>213</v>
      </c>
    </row>
    <row r="6" spans="2:47" ht="15.75" customHeight="1">
      <c r="B6" s="129">
        <v>1</v>
      </c>
      <c r="C6" s="23">
        <f aca="true" t="shared" si="0" ref="C6:C37">IF(G6=0,"",RANK(G6,$G$6:$G$150))</f>
        <v>1</v>
      </c>
      <c r="D6" s="148" t="s">
        <v>369</v>
      </c>
      <c r="E6" s="212" t="s">
        <v>516</v>
      </c>
      <c r="F6" s="133" t="s">
        <v>118</v>
      </c>
      <c r="G6" s="20">
        <f aca="true" t="shared" si="1" ref="G6:G37">SUM(I6+K6+M6+O6+Q6+S6+W6+U6+Y6+AA6+AC6+AE6+AG6+AI6+AK6+AM6+AO6+AQ6+AS6+AU6)</f>
        <v>895</v>
      </c>
      <c r="H6" s="73"/>
      <c r="I6" s="21">
        <f>IF(H6=0,0,VLOOKUP(H6,'得点テーブル'!$B$14:$I$59,2,0))</f>
        <v>0</v>
      </c>
      <c r="J6" s="22"/>
      <c r="K6" s="21">
        <f>IF(J6=0,0,VLOOKUP(J6,'得点テーブル'!$B$14:$I$59,2,0))*0.25</f>
        <v>0</v>
      </c>
      <c r="L6" s="67"/>
      <c r="M6" s="21">
        <f>IF(L6=0,0,VLOOKUP(L6,'得点テーブル'!$B$14:$I$59,2,0))*1.25</f>
        <v>0</v>
      </c>
      <c r="N6" s="74">
        <v>1</v>
      </c>
      <c r="O6" s="21">
        <f>IF(N6=0,0,VLOOKUP(N6,'得点テーブル'!$B$14:$I$59,3,0))</f>
        <v>200</v>
      </c>
      <c r="P6" s="156"/>
      <c r="Q6" s="21">
        <f>IF(P6=0,0,VLOOKUP(P6,'得点テーブル'!$B$14:$I$59,3,0))*0.25</f>
        <v>0</v>
      </c>
      <c r="R6" s="74"/>
      <c r="S6" s="21">
        <f>IF(R6=0,0,VLOOKUP(R6,'得点テーブル'!$B$14:$I$59,3,0))*1.25</f>
        <v>0</v>
      </c>
      <c r="T6" s="67">
        <v>2</v>
      </c>
      <c r="U6" s="21">
        <f>IF(T6=0,0,VLOOKUP(T6,'得点テーブル'!$B$14:$I$59,4,0))</f>
        <v>120</v>
      </c>
      <c r="V6" s="67"/>
      <c r="W6" s="21">
        <f>IF(V6=0,0,VLOOKUP(V6,'得点テーブル'!$B$14:$I$59,5,0))</f>
        <v>0</v>
      </c>
      <c r="X6" s="67"/>
      <c r="Y6" s="21">
        <f>IF(X6=0,0,VLOOKUP(X6,'得点テーブル'!$B$14:$I$59,5,0))</f>
        <v>0</v>
      </c>
      <c r="Z6" s="22">
        <v>1</v>
      </c>
      <c r="AA6" s="21">
        <f>IF(Z6=0,0,VLOOKUP(Z6,'得点テーブル'!$B$14:$I$59,6,0))</f>
        <v>200</v>
      </c>
      <c r="AB6" s="67">
        <v>3</v>
      </c>
      <c r="AC6" s="21">
        <f>IF(AB6=0,0,VLOOKUP(AB6,'得点テーブル'!$B$14:$I$59,7,0))</f>
        <v>100</v>
      </c>
      <c r="AD6" s="67"/>
      <c r="AE6" s="21">
        <f>IF(AD6=0,0,VLOOKUP(AD6,'得点テーブル'!$B$14:$I$59,7,0))*1.25</f>
        <v>0</v>
      </c>
      <c r="AF6" s="107">
        <v>16</v>
      </c>
      <c r="AG6" s="21">
        <f>IF(AF6=0,0,VLOOKUP(AF6,'得点テーブル'!$B$14:$L$59,11,0))</f>
        <v>45</v>
      </c>
      <c r="AH6" s="67"/>
      <c r="AI6" s="21">
        <f>IF(AH6=0,0,VLOOKUP(AH6,'得点テーブル'!$B$14:$I$59,5,0))</f>
        <v>0</v>
      </c>
      <c r="AJ6" s="67">
        <v>1</v>
      </c>
      <c r="AK6" s="21">
        <f>IF(AJ6=0,0,VLOOKUP(AJ6,'得点テーブル'!$B$14:$K$59,9,0))</f>
        <v>200</v>
      </c>
      <c r="AL6" s="73" t="s">
        <v>253</v>
      </c>
      <c r="AM6" s="173">
        <f>IF(AL6=0,0,VLOOKUP(AL6,'得点テーブル'!$B$14:$K$59,10,0))</f>
        <v>10</v>
      </c>
      <c r="AN6" s="73"/>
      <c r="AO6" s="173">
        <f>IF(AN6=0,0,VLOOKUP(AN6,'得点テーブル'!$B$14:$K$59,10,0))</f>
        <v>0</v>
      </c>
      <c r="AP6" s="73" t="s">
        <v>253</v>
      </c>
      <c r="AQ6" s="173">
        <f>IF(AP6=0,0,VLOOKUP(AP6,'得点テーブル'!$B$14:$K$59,10,0))</f>
        <v>10</v>
      </c>
      <c r="AR6" s="73"/>
      <c r="AS6" s="173">
        <f>IF(AR6=0,0,VLOOKUP(AR6,'得点テーブル'!$B$14:$K$59,10,0))*1.25</f>
        <v>0</v>
      </c>
      <c r="AT6" s="73" t="s">
        <v>253</v>
      </c>
      <c r="AU6" s="173">
        <f>IF(AT6=0,0,VLOOKUP(AT6,'得点テーブル'!$B$14:$K$59,10,0))</f>
        <v>10</v>
      </c>
    </row>
    <row r="7" spans="2:47" ht="13.5">
      <c r="B7" s="129">
        <v>2</v>
      </c>
      <c r="C7" s="23">
        <f t="shared" si="0"/>
        <v>2</v>
      </c>
      <c r="D7" s="148" t="s">
        <v>512</v>
      </c>
      <c r="E7" s="212" t="s">
        <v>656</v>
      </c>
      <c r="F7" s="132" t="s">
        <v>85</v>
      </c>
      <c r="G7" s="20">
        <f t="shared" si="1"/>
        <v>693.75</v>
      </c>
      <c r="H7" s="73"/>
      <c r="I7" s="21">
        <f>IF(H7=0,0,VLOOKUP(H7,'得点テーブル'!$B$14:$I$59,2,0))</f>
        <v>0</v>
      </c>
      <c r="J7" s="22"/>
      <c r="K7" s="21">
        <f>IF(J7=0,0,VLOOKUP(J7,'得点テーブル'!$B$14:$I$59,2,0))*0.25</f>
        <v>0</v>
      </c>
      <c r="L7" s="67">
        <v>1</v>
      </c>
      <c r="M7" s="21">
        <f>IF(L7=0,0,VLOOKUP(L7,'得点テーブル'!$B$14:$I$59,2,0))*1.25</f>
        <v>225</v>
      </c>
      <c r="N7" s="74"/>
      <c r="O7" s="21">
        <f>IF(N7=0,0,VLOOKUP(N7,'得点テーブル'!$B$14:$I$59,3,0))</f>
        <v>0</v>
      </c>
      <c r="P7" s="156"/>
      <c r="Q7" s="21">
        <f>IF(P7=0,0,VLOOKUP(P7,'得点テーブル'!$B$14:$I$59,3,0))*0.25</f>
        <v>0</v>
      </c>
      <c r="R7" s="74" t="s">
        <v>253</v>
      </c>
      <c r="S7" s="21">
        <f>IF(R7=0,0,VLOOKUP(R7,'得点テーブル'!$B$14:$I$59,3,0))*1.25</f>
        <v>6.25</v>
      </c>
      <c r="T7" s="67">
        <v>3</v>
      </c>
      <c r="U7" s="21">
        <f>IF(T7=0,0,VLOOKUP(T7,'得点テーブル'!$B$14:$I$59,4,0))</f>
        <v>80</v>
      </c>
      <c r="V7" s="67"/>
      <c r="W7" s="21">
        <f>IF(V7=0,0,VLOOKUP(V7,'得点テーブル'!$B$14:$I$59,5,0))</f>
        <v>0</v>
      </c>
      <c r="X7" s="67">
        <v>3</v>
      </c>
      <c r="Y7" s="21">
        <f>IF(X7=0,0,VLOOKUP(X7,'得点テーブル'!$B$14:$I$59,5,0))</f>
        <v>80</v>
      </c>
      <c r="Z7" s="22"/>
      <c r="AA7" s="21">
        <f>IF(Z7=0,0,VLOOKUP(Z7,'得点テーブル'!$B$14:$I$59,6,0))</f>
        <v>0</v>
      </c>
      <c r="AB7" s="67"/>
      <c r="AC7" s="21">
        <f>IF(AB7=0,0,VLOOKUP(AB7,'得点テーブル'!$B$14:$I$59,7,0))</f>
        <v>0</v>
      </c>
      <c r="AD7" s="67">
        <v>16</v>
      </c>
      <c r="AE7" s="21">
        <f>IF(AD7=0,0,VLOOKUP(AD7,'得点テーブル'!$B$14:$I$59,7,0))*1.25</f>
        <v>37.5</v>
      </c>
      <c r="AF7" s="107">
        <v>16</v>
      </c>
      <c r="AG7" s="21">
        <f>IF(AF7=0,0,VLOOKUP(AF7,'得点テーブル'!$B$14:$L$59,11,0))</f>
        <v>45</v>
      </c>
      <c r="AH7" s="67">
        <v>1</v>
      </c>
      <c r="AI7" s="21">
        <f>IF(AH7=0,0,VLOOKUP(AH7,'得点テーブル'!$B$14:$I$59,5,0))</f>
        <v>160</v>
      </c>
      <c r="AJ7" s="67">
        <v>8</v>
      </c>
      <c r="AK7" s="21">
        <f>IF(AJ7=0,0,VLOOKUP(AJ7,'得点テーブル'!$B$14:$K$59,9,0))</f>
        <v>50</v>
      </c>
      <c r="AL7" s="73" t="s">
        <v>253</v>
      </c>
      <c r="AM7" s="173">
        <f>IF(AL7=0,0,VLOOKUP(AL7,'得点テーブル'!$B$14:$K$59,10,0))</f>
        <v>10</v>
      </c>
      <c r="AN7" s="73"/>
      <c r="AO7" s="173">
        <f>IF(AN7=0,0,VLOOKUP(AN7,'得点テーブル'!$B$14:$K$59,10,0))</f>
        <v>0</v>
      </c>
      <c r="AP7" s="73"/>
      <c r="AQ7" s="173">
        <f>IF(AP7=0,0,VLOOKUP(AP7,'得点テーブル'!$B$14:$K$59,10,0))</f>
        <v>0</v>
      </c>
      <c r="AR7" s="73"/>
      <c r="AS7" s="173">
        <f>IF(AR7=0,0,VLOOKUP(AR7,'得点テーブル'!$B$14:$K$59,10,0))*1.25</f>
        <v>0</v>
      </c>
      <c r="AT7" s="73"/>
      <c r="AU7" s="173">
        <f>IF(AT7=0,0,VLOOKUP(AT7,'得点テーブル'!$B$14:$K$59,10,0))</f>
        <v>0</v>
      </c>
    </row>
    <row r="8" spans="2:47" ht="13.5">
      <c r="B8" s="129">
        <v>3</v>
      </c>
      <c r="C8" s="23">
        <f t="shared" si="0"/>
        <v>3</v>
      </c>
      <c r="D8" s="148" t="s">
        <v>121</v>
      </c>
      <c r="E8" s="232" t="s">
        <v>658</v>
      </c>
      <c r="F8" s="132" t="s">
        <v>85</v>
      </c>
      <c r="G8" s="20">
        <f t="shared" si="1"/>
        <v>603.75</v>
      </c>
      <c r="H8" s="73"/>
      <c r="I8" s="21">
        <f>IF(H8=0,0,VLOOKUP(H8,'得点テーブル'!$B$14:$I$59,2,0))</f>
        <v>0</v>
      </c>
      <c r="J8" s="22"/>
      <c r="K8" s="21">
        <f>IF(J8=0,0,VLOOKUP(J8,'得点テーブル'!$B$14:$I$59,2,0))*0.25</f>
        <v>0</v>
      </c>
      <c r="L8" s="67">
        <v>2</v>
      </c>
      <c r="M8" s="21">
        <f>IF(L8=0,0,VLOOKUP(L8,'得点テーブル'!$B$14:$I$59,2,0))*1.25</f>
        <v>168.75</v>
      </c>
      <c r="N8" s="74"/>
      <c r="O8" s="21">
        <f>IF(N8=0,0,VLOOKUP(N8,'得点テーブル'!$B$14:$I$59,3,0))</f>
        <v>0</v>
      </c>
      <c r="P8" s="156"/>
      <c r="Q8" s="21">
        <f>IF(P8=0,0,VLOOKUP(P8,'得点テーブル'!$B$14:$I$59,3,0))*0.25</f>
        <v>0</v>
      </c>
      <c r="R8" s="74">
        <v>2</v>
      </c>
      <c r="S8" s="21">
        <f>IF(R8=0,0,VLOOKUP(R8,'得点テーブル'!$B$14:$I$59,3,0))*1.25</f>
        <v>187.5</v>
      </c>
      <c r="T8" s="67">
        <v>8</v>
      </c>
      <c r="U8" s="21">
        <f>IF(T8=0,0,VLOOKUP(T8,'得点テーブル'!$B$14:$I$59,4,0))</f>
        <v>40</v>
      </c>
      <c r="V8" s="67"/>
      <c r="W8" s="21">
        <f>IF(V8=0,0,VLOOKUP(V8,'得点テーブル'!$B$14:$I$59,5,0))</f>
        <v>0</v>
      </c>
      <c r="X8" s="67">
        <v>2</v>
      </c>
      <c r="Y8" s="21">
        <f>IF(X8=0,0,VLOOKUP(X8,'得点テーブル'!$B$14:$I$59,5,0))</f>
        <v>120</v>
      </c>
      <c r="Z8" s="22"/>
      <c r="AA8" s="21">
        <f>IF(Z8=0,0,VLOOKUP(Z8,'得点テーブル'!$B$14:$I$59,6,0))</f>
        <v>0</v>
      </c>
      <c r="AB8" s="67"/>
      <c r="AC8" s="21">
        <f>IF(AB8=0,0,VLOOKUP(AB8,'得点テーブル'!$B$14:$I$59,7,0))</f>
        <v>0</v>
      </c>
      <c r="AD8" s="67">
        <v>16</v>
      </c>
      <c r="AE8" s="21">
        <f>IF(AD8=0,0,VLOOKUP(AD8,'得点テーブル'!$B$14:$I$59,7,0))*1.25</f>
        <v>37.5</v>
      </c>
      <c r="AF8" s="107"/>
      <c r="AG8" s="21">
        <f>IF(AF8=0,0,VLOOKUP(AF8,'得点テーブル'!$B$14:$L$59,11,0))</f>
        <v>0</v>
      </c>
      <c r="AH8" s="67"/>
      <c r="AI8" s="21">
        <f>IF(AH8=0,0,VLOOKUP(AH8,'得点テーブル'!$B$14:$I$59,5,0))</f>
        <v>0</v>
      </c>
      <c r="AJ8" s="67">
        <v>8</v>
      </c>
      <c r="AK8" s="21">
        <f>IF(AJ8=0,0,VLOOKUP(AJ8,'得点テーブル'!$B$14:$K$59,9,0))</f>
        <v>50</v>
      </c>
      <c r="AL8" s="73"/>
      <c r="AM8" s="173">
        <f>IF(AL8=0,0,VLOOKUP(AL8,'得点テーブル'!$B$14:$K$59,10,0))</f>
        <v>0</v>
      </c>
      <c r="AN8" s="73"/>
      <c r="AO8" s="173">
        <f>IF(AN8=0,0,VLOOKUP(AN8,'得点テーブル'!$B$14:$K$59,10,0))</f>
        <v>0</v>
      </c>
      <c r="AP8" s="73"/>
      <c r="AQ8" s="173">
        <f>IF(AP8=0,0,VLOOKUP(AP8,'得点テーブル'!$B$14:$K$59,10,0))</f>
        <v>0</v>
      </c>
      <c r="AR8" s="73"/>
      <c r="AS8" s="173">
        <f>IF(AR8=0,0,VLOOKUP(AR8,'得点テーブル'!$B$14:$K$59,10,0))*1.25</f>
        <v>0</v>
      </c>
      <c r="AT8" s="73"/>
      <c r="AU8" s="173">
        <f>IF(AT8=0,0,VLOOKUP(AT8,'得点テーブル'!$B$14:$K$59,10,0))</f>
        <v>0</v>
      </c>
    </row>
    <row r="9" spans="2:47" ht="13.5">
      <c r="B9" s="129">
        <v>4</v>
      </c>
      <c r="C9" s="23">
        <f t="shared" si="0"/>
        <v>4</v>
      </c>
      <c r="D9" s="148" t="s">
        <v>487</v>
      </c>
      <c r="E9" s="212" t="s">
        <v>516</v>
      </c>
      <c r="F9" s="133" t="s">
        <v>118</v>
      </c>
      <c r="G9" s="20">
        <f t="shared" si="1"/>
        <v>597</v>
      </c>
      <c r="H9" s="73"/>
      <c r="I9" s="21">
        <f>IF(H9=0,0,VLOOKUP(H9,'得点テーブル'!$B$14:$I$59,2,0))</f>
        <v>0</v>
      </c>
      <c r="J9" s="22"/>
      <c r="K9" s="21">
        <f>IF(J9=0,0,VLOOKUP(J9,'得点テーブル'!$B$14:$I$59,2,0))*0.25</f>
        <v>0</v>
      </c>
      <c r="L9" s="67"/>
      <c r="M9" s="21">
        <f>IF(L9=0,0,VLOOKUP(L9,'得点テーブル'!$B$14:$I$59,2,0))*1.25</f>
        <v>0</v>
      </c>
      <c r="N9" s="74">
        <v>2</v>
      </c>
      <c r="O9" s="21">
        <f>IF(N9=0,0,VLOOKUP(N9,'得点テーブル'!$B$14:$I$59,3,0))</f>
        <v>150</v>
      </c>
      <c r="P9" s="156"/>
      <c r="Q9" s="21">
        <f>IF(P9=0,0,VLOOKUP(P9,'得点テーブル'!$B$14:$I$59,3,0))*0.25</f>
        <v>0</v>
      </c>
      <c r="R9" s="74"/>
      <c r="S9" s="21">
        <f>IF(R9=0,0,VLOOKUP(R9,'得点テーブル'!$B$14:$I$59,3,0))*1.25</f>
        <v>0</v>
      </c>
      <c r="T9" s="67">
        <v>3</v>
      </c>
      <c r="U9" s="21">
        <f>IF(T9=0,0,VLOOKUP(T9,'得点テーブル'!$B$14:$I$59,4,0))</f>
        <v>80</v>
      </c>
      <c r="V9" s="67"/>
      <c r="W9" s="21">
        <f>IF(V9=0,0,VLOOKUP(V9,'得点テーブル'!$B$14:$I$59,5,0))</f>
        <v>0</v>
      </c>
      <c r="X9" s="67" t="s">
        <v>253</v>
      </c>
      <c r="Y9" s="21">
        <f>IF(X9=0,0,VLOOKUP(X9,'得点テーブル'!$B$14:$I$59,5,0))</f>
        <v>2</v>
      </c>
      <c r="Z9" s="22">
        <v>2</v>
      </c>
      <c r="AA9" s="21">
        <f>IF(Z9=0,0,VLOOKUP(Z9,'得点テーブル'!$B$14:$I$59,6,0))</f>
        <v>150</v>
      </c>
      <c r="AB9" s="67">
        <v>16</v>
      </c>
      <c r="AC9" s="21">
        <f>IF(AB9=0,0,VLOOKUP(AB9,'得点テーブル'!$B$14:$I$59,7,0))</f>
        <v>30</v>
      </c>
      <c r="AD9" s="67"/>
      <c r="AE9" s="21">
        <f>IF(AD9=0,0,VLOOKUP(AD9,'得点テーブル'!$B$14:$I$59,7,0))*1.25</f>
        <v>0</v>
      </c>
      <c r="AF9" s="107">
        <v>16</v>
      </c>
      <c r="AG9" s="21">
        <f>IF(AF9=0,0,VLOOKUP(AF9,'得点テーブル'!$B$14:$L$59,11,0))</f>
        <v>45</v>
      </c>
      <c r="AH9" s="67">
        <v>3</v>
      </c>
      <c r="AI9" s="21">
        <f>IF(AH9=0,0,VLOOKUP(AH9,'得点テーブル'!$B$14:$I$59,5,0))</f>
        <v>80</v>
      </c>
      <c r="AJ9" s="67">
        <v>6</v>
      </c>
      <c r="AK9" s="21">
        <f>IF(AJ9=0,0,VLOOKUP(AJ9,'得点テーブル'!$B$14:$K$59,9,0))</f>
        <v>50</v>
      </c>
      <c r="AL9" s="73"/>
      <c r="AM9" s="173">
        <f>IF(AL9=0,0,VLOOKUP(AL9,'得点テーブル'!$B$14:$K$59,10,0))</f>
        <v>0</v>
      </c>
      <c r="AN9" s="73"/>
      <c r="AO9" s="173">
        <f>IF(AN9=0,0,VLOOKUP(AN9,'得点テーブル'!$B$14:$K$59,10,0))</f>
        <v>0</v>
      </c>
      <c r="AP9" s="73"/>
      <c r="AQ9" s="173">
        <f>IF(AP9=0,0,VLOOKUP(AP9,'得点テーブル'!$B$14:$K$59,10,0))</f>
        <v>0</v>
      </c>
      <c r="AR9" s="73"/>
      <c r="AS9" s="173">
        <f>IF(AR9=0,0,VLOOKUP(AR9,'得点テーブル'!$B$14:$K$59,10,0))*1.25</f>
        <v>0</v>
      </c>
      <c r="AT9" s="73" t="s">
        <v>253</v>
      </c>
      <c r="AU9" s="173">
        <f>IF(AT9=0,0,VLOOKUP(AT9,'得点テーブル'!$B$14:$K$59,10,0))</f>
        <v>10</v>
      </c>
    </row>
    <row r="10" spans="2:47" ht="13.5">
      <c r="B10" s="129">
        <v>5</v>
      </c>
      <c r="C10" s="23">
        <f t="shared" si="0"/>
        <v>5</v>
      </c>
      <c r="D10" s="93" t="s">
        <v>501</v>
      </c>
      <c r="E10" s="212" t="s">
        <v>20</v>
      </c>
      <c r="F10" s="133" t="s">
        <v>118</v>
      </c>
      <c r="G10" s="20">
        <f t="shared" si="1"/>
        <v>515</v>
      </c>
      <c r="H10" s="73"/>
      <c r="I10" s="21">
        <f>IF(H10=0,0,VLOOKUP(H10,'得点テーブル'!$B$14:$I$59,2,0))</f>
        <v>0</v>
      </c>
      <c r="J10" s="22"/>
      <c r="K10" s="21">
        <f>IF(J10=0,0,VLOOKUP(J10,'得点テーブル'!$B$14:$I$59,2,0))*0.25</f>
        <v>0</v>
      </c>
      <c r="L10" s="67"/>
      <c r="M10" s="21">
        <f>IF(L10=0,0,VLOOKUP(L10,'得点テーブル'!$B$14:$I$59,2,0))*1.25</f>
        <v>0</v>
      </c>
      <c r="N10" s="74">
        <v>3</v>
      </c>
      <c r="O10" s="21">
        <f>IF(N10=0,0,VLOOKUP(N10,'得点テーブル'!$B$14:$I$59,3,0))</f>
        <v>100</v>
      </c>
      <c r="P10" s="156"/>
      <c r="Q10" s="21">
        <f>IF(P10=0,0,VLOOKUP(P10,'得点テーブル'!$B$14:$I$59,3,0))*0.25</f>
        <v>0</v>
      </c>
      <c r="R10" s="74"/>
      <c r="S10" s="21">
        <f>IF(R10=0,0,VLOOKUP(R10,'得点テーブル'!$B$14:$I$59,3,0))*1.25</f>
        <v>0</v>
      </c>
      <c r="T10" s="67">
        <v>8</v>
      </c>
      <c r="U10" s="21">
        <f>IF(T10=0,0,VLOOKUP(T10,'得点テーブル'!$B$14:$I$59,4,0))</f>
        <v>40</v>
      </c>
      <c r="V10" s="67">
        <v>3</v>
      </c>
      <c r="W10" s="21">
        <f>IF(V10=0,0,VLOOKUP(V10,'得点テーブル'!$B$14:$I$59,5,0))</f>
        <v>80</v>
      </c>
      <c r="X10" s="67">
        <v>3</v>
      </c>
      <c r="Y10" s="21">
        <f>IF(X10=0,0,VLOOKUP(X10,'得点テーブル'!$B$14:$I$59,5,0))</f>
        <v>80</v>
      </c>
      <c r="Z10" s="22">
        <v>3</v>
      </c>
      <c r="AA10" s="21">
        <f>IF(Z10=0,0,VLOOKUP(Z10,'得点テーブル'!$B$14:$I$59,6,0))</f>
        <v>100</v>
      </c>
      <c r="AB10" s="67" t="s">
        <v>253</v>
      </c>
      <c r="AC10" s="21">
        <f>IF(AB10=0,0,VLOOKUP(AB10,'得点テーブル'!$B$14:$I$59,7,0))</f>
        <v>5</v>
      </c>
      <c r="AD10" s="67"/>
      <c r="AE10" s="21">
        <f>IF(AD10=0,0,VLOOKUP(AD10,'得点テーブル'!$B$14:$I$59,7,0))*1.25</f>
        <v>0</v>
      </c>
      <c r="AF10" s="107"/>
      <c r="AG10" s="21">
        <f>IF(AF10=0,0,VLOOKUP(AF10,'得点テーブル'!$B$14:$L$59,11,0))</f>
        <v>0</v>
      </c>
      <c r="AH10" s="67">
        <v>3</v>
      </c>
      <c r="AI10" s="21">
        <f>IF(AH10=0,0,VLOOKUP(AH10,'得点テーブル'!$B$14:$I$59,5,0))</f>
        <v>80</v>
      </c>
      <c r="AJ10" s="67">
        <v>16</v>
      </c>
      <c r="AK10" s="21">
        <f>IF(AJ10=0,0,VLOOKUP(AJ10,'得点テーブル'!$B$14:$K$59,9,0))</f>
        <v>30</v>
      </c>
      <c r="AL10" s="73"/>
      <c r="AM10" s="173">
        <f>IF(AL10=0,0,VLOOKUP(AL10,'得点テーブル'!$B$14:$K$59,10,0))</f>
        <v>0</v>
      </c>
      <c r="AN10" s="73"/>
      <c r="AO10" s="173">
        <f>IF(AN10=0,0,VLOOKUP(AN10,'得点テーブル'!$B$14:$K$59,10,0))</f>
        <v>0</v>
      </c>
      <c r="AP10" s="73"/>
      <c r="AQ10" s="173">
        <f>IF(AP10=0,0,VLOOKUP(AP10,'得点テーブル'!$B$14:$K$59,10,0))</f>
        <v>0</v>
      </c>
      <c r="AR10" s="73"/>
      <c r="AS10" s="173">
        <f>IF(AR10=0,0,VLOOKUP(AR10,'得点テーブル'!$B$14:$K$59,10,0))*1.25</f>
        <v>0</v>
      </c>
      <c r="AT10" s="73"/>
      <c r="AU10" s="173">
        <f>IF(AT10=0,0,VLOOKUP(AT10,'得点テーブル'!$B$14:$K$59,10,0))</f>
        <v>0</v>
      </c>
    </row>
    <row r="11" spans="2:47" ht="13.5">
      <c r="B11" s="129">
        <v>6</v>
      </c>
      <c r="C11" s="23">
        <f t="shared" si="0"/>
        <v>6</v>
      </c>
      <c r="D11" s="148" t="s">
        <v>530</v>
      </c>
      <c r="E11" s="212" t="s">
        <v>657</v>
      </c>
      <c r="F11" s="133" t="s">
        <v>118</v>
      </c>
      <c r="G11" s="20">
        <f t="shared" si="1"/>
        <v>303</v>
      </c>
      <c r="H11" s="73">
        <v>8</v>
      </c>
      <c r="I11" s="21">
        <f>IF(H11=0,0,VLOOKUP(H11,'得点テーブル'!$B$14:$I$59,2,0))</f>
        <v>45</v>
      </c>
      <c r="J11" s="22"/>
      <c r="K11" s="21">
        <f>IF(J11=0,0,VLOOKUP(J11,'得点テーブル'!$B$14:$I$59,2,0))*0.25</f>
        <v>0</v>
      </c>
      <c r="L11" s="67"/>
      <c r="M11" s="21">
        <f>IF(L11=0,0,VLOOKUP(L11,'得点テーブル'!$B$14:$I$59,2,0))*1.25</f>
        <v>0</v>
      </c>
      <c r="N11" s="74">
        <v>5</v>
      </c>
      <c r="O11" s="21">
        <f>IF(N11=0,0,VLOOKUP(N11,'得点テーブル'!$B$14:$I$59,3,0))</f>
        <v>50</v>
      </c>
      <c r="P11" s="156"/>
      <c r="Q11" s="21">
        <f>IF(P11=0,0,VLOOKUP(P11,'得点テーブル'!$B$14:$I$59,3,0))*0.25</f>
        <v>0</v>
      </c>
      <c r="R11" s="74"/>
      <c r="S11" s="21">
        <f>IF(R11=0,0,VLOOKUP(R11,'得点テーブル'!$B$14:$I$59,3,0))*1.25</f>
        <v>0</v>
      </c>
      <c r="T11" s="67">
        <v>8</v>
      </c>
      <c r="U11" s="21">
        <f>IF(T11=0,0,VLOOKUP(T11,'得点テーブル'!$B$14:$I$59,4,0))</f>
        <v>40</v>
      </c>
      <c r="V11" s="67"/>
      <c r="W11" s="21">
        <f>IF(V11=0,0,VLOOKUP(V11,'得点テーブル'!$B$14:$I$59,5,0))</f>
        <v>0</v>
      </c>
      <c r="X11" s="67" t="s">
        <v>485</v>
      </c>
      <c r="Y11" s="21">
        <f>IF(X11=0,0,VLOOKUP(X11,'得点テーブル'!$B$14:$I$59,5,0))</f>
        <v>8</v>
      </c>
      <c r="Z11" s="22">
        <v>6</v>
      </c>
      <c r="AA11" s="21">
        <f>IF(Z11=0,0,VLOOKUP(Z11,'得点テーブル'!$B$14:$I$59,6,0))</f>
        <v>50</v>
      </c>
      <c r="AB11" s="67">
        <v>64</v>
      </c>
      <c r="AC11" s="21">
        <f>IF(AB11=0,0,VLOOKUP(AB11,'得点テーブル'!$B$14:$I$59,7,0))</f>
        <v>10</v>
      </c>
      <c r="AD11" s="67"/>
      <c r="AE11" s="21">
        <f>IF(AD11=0,0,VLOOKUP(AD11,'得点テーブル'!$B$14:$I$59,7,0))*1.25</f>
        <v>0</v>
      </c>
      <c r="AF11" s="107">
        <v>32</v>
      </c>
      <c r="AG11" s="21">
        <f>IF(AF11=0,0,VLOOKUP(AF11,'得点テーブル'!$B$14:$L$59,11,0))</f>
        <v>30</v>
      </c>
      <c r="AH11" s="67">
        <v>8</v>
      </c>
      <c r="AI11" s="21">
        <f>IF(AH11=0,0,VLOOKUP(AH11,'得点テーブル'!$B$14:$I$59,5,0))</f>
        <v>40</v>
      </c>
      <c r="AJ11" s="67">
        <v>16</v>
      </c>
      <c r="AK11" s="21">
        <f>IF(AJ11=0,0,VLOOKUP(AJ11,'得点テーブル'!$B$14:$K$59,9,0))</f>
        <v>30</v>
      </c>
      <c r="AL11" s="73"/>
      <c r="AM11" s="173">
        <f>IF(AL11=0,0,VLOOKUP(AL11,'得点テーブル'!$B$14:$K$59,10,0))</f>
        <v>0</v>
      </c>
      <c r="AN11" s="73"/>
      <c r="AO11" s="173">
        <f>IF(AN11=0,0,VLOOKUP(AN11,'得点テーブル'!$B$14:$K$59,10,0))</f>
        <v>0</v>
      </c>
      <c r="AP11" s="73"/>
      <c r="AQ11" s="173">
        <f>IF(AP11=0,0,VLOOKUP(AP11,'得点テーブル'!$B$14:$K$59,10,0))</f>
        <v>0</v>
      </c>
      <c r="AR11" s="73"/>
      <c r="AS11" s="173">
        <f>IF(AR11=0,0,VLOOKUP(AR11,'得点テーブル'!$B$14:$K$59,10,0))*1.25</f>
        <v>0</v>
      </c>
      <c r="AT11" s="73"/>
      <c r="AU11" s="173">
        <f>IF(AT11=0,0,VLOOKUP(AT11,'得点テーブル'!$B$14:$K$59,10,0))</f>
        <v>0</v>
      </c>
    </row>
    <row r="12" spans="2:47" ht="13.5">
      <c r="B12" s="129">
        <v>7</v>
      </c>
      <c r="C12" s="23">
        <f t="shared" si="0"/>
        <v>7</v>
      </c>
      <c r="D12" s="84" t="s">
        <v>505</v>
      </c>
      <c r="E12" s="212" t="s">
        <v>529</v>
      </c>
      <c r="F12" s="132" t="s">
        <v>119</v>
      </c>
      <c r="G12" s="20">
        <f t="shared" si="1"/>
        <v>287.5</v>
      </c>
      <c r="H12" s="73">
        <v>8</v>
      </c>
      <c r="I12" s="21">
        <f>IF(H12=0,0,VLOOKUP(H12,'得点テーブル'!$B$14:$I$59,2,0))</f>
        <v>45</v>
      </c>
      <c r="J12" s="22"/>
      <c r="K12" s="21">
        <f>IF(J12=0,0,VLOOKUP(J12,'得点テーブル'!$B$14:$I$59,2,0))*0.25</f>
        <v>0</v>
      </c>
      <c r="L12" s="67"/>
      <c r="M12" s="21">
        <f>IF(L12=0,0,VLOOKUP(L12,'得点テーブル'!$B$14:$I$59,2,0))*1.25</f>
        <v>0</v>
      </c>
      <c r="N12" s="74">
        <v>4</v>
      </c>
      <c r="O12" s="21">
        <f>IF(N12=0,0,VLOOKUP(N12,'得点テーブル'!$B$14:$I$59,3,0))</f>
        <v>100</v>
      </c>
      <c r="P12" s="156"/>
      <c r="Q12" s="21">
        <f>IF(P12=0,0,VLOOKUP(P12,'得点テーブル'!$B$14:$I$59,3,0))*0.25</f>
        <v>0</v>
      </c>
      <c r="R12" s="74">
        <v>16</v>
      </c>
      <c r="S12" s="21">
        <f>IF(R12=0,0,VLOOKUP(R12,'得点テーブル'!$B$14:$I$59,3,0))*1.25</f>
        <v>37.5</v>
      </c>
      <c r="T12" s="67"/>
      <c r="U12" s="21">
        <f>IF(T12=0,0,VLOOKUP(T12,'得点テーブル'!$B$14:$I$59,4,0))</f>
        <v>0</v>
      </c>
      <c r="V12" s="67"/>
      <c r="W12" s="21">
        <f>IF(V12=0,0,VLOOKUP(V12,'得点テーブル'!$B$14:$I$59,5,0))</f>
        <v>0</v>
      </c>
      <c r="X12" s="67"/>
      <c r="Y12" s="21">
        <f>IF(X12=0,0,VLOOKUP(X12,'得点テーブル'!$B$14:$I$59,5,0))</f>
        <v>0</v>
      </c>
      <c r="Z12" s="22">
        <v>4</v>
      </c>
      <c r="AA12" s="21">
        <f>IF(Z12=0,0,VLOOKUP(Z12,'得点テーブル'!$B$14:$I$59,6,0))</f>
        <v>100</v>
      </c>
      <c r="AB12" s="67" t="s">
        <v>253</v>
      </c>
      <c r="AC12" s="21">
        <f>IF(AB12=0,0,VLOOKUP(AB12,'得点テーブル'!$B$14:$I$59,7,0))</f>
        <v>5</v>
      </c>
      <c r="AD12" s="67"/>
      <c r="AE12" s="21">
        <f>IF(AD12=0,0,VLOOKUP(AD12,'得点テーブル'!$B$14:$I$59,7,0))*1.25</f>
        <v>0</v>
      </c>
      <c r="AF12" s="138"/>
      <c r="AG12" s="21">
        <f>IF(AF12=0,0,VLOOKUP(AF12,'得点テーブル'!$B$14:$L$59,11,0))</f>
        <v>0</v>
      </c>
      <c r="AH12" s="67"/>
      <c r="AI12" s="21">
        <f>IF(AH12=0,0,VLOOKUP(AH12,'得点テーブル'!$B$14:$I$59,5,0))</f>
        <v>0</v>
      </c>
      <c r="AJ12" s="22"/>
      <c r="AK12" s="21">
        <f>IF(AJ12=0,0,VLOOKUP(AJ12,'得点テーブル'!$B$14:$K$59,9,0))</f>
        <v>0</v>
      </c>
      <c r="AL12" s="73"/>
      <c r="AM12" s="173">
        <f>IF(AL12=0,0,VLOOKUP(AL12,'得点テーブル'!$B$14:$K$59,10,0))</f>
        <v>0</v>
      </c>
      <c r="AN12" s="73"/>
      <c r="AO12" s="173">
        <f>IF(AN12=0,0,VLOOKUP(AN12,'得点テーブル'!$B$14:$K$59,10,0))</f>
        <v>0</v>
      </c>
      <c r="AP12" s="73"/>
      <c r="AQ12" s="173">
        <f>IF(AP12=0,0,VLOOKUP(AP12,'得点テーブル'!$B$14:$K$59,10,0))</f>
        <v>0</v>
      </c>
      <c r="AR12" s="73"/>
      <c r="AS12" s="173">
        <f>IF(AR12=0,0,VLOOKUP(AR12,'得点テーブル'!$B$14:$K$59,10,0))*1.25</f>
        <v>0</v>
      </c>
      <c r="AT12" s="73"/>
      <c r="AU12" s="173">
        <f>IF(AT12=0,0,VLOOKUP(AT12,'得点テーブル'!$B$14:$K$59,10,0))</f>
        <v>0</v>
      </c>
    </row>
    <row r="13" spans="2:47" ht="13.5">
      <c r="B13" s="129">
        <v>8</v>
      </c>
      <c r="C13" s="23">
        <f t="shared" si="0"/>
        <v>8</v>
      </c>
      <c r="D13" s="84" t="s">
        <v>332</v>
      </c>
      <c r="E13" s="212" t="s">
        <v>529</v>
      </c>
      <c r="F13" s="132" t="s">
        <v>119</v>
      </c>
      <c r="G13" s="20">
        <f t="shared" si="1"/>
        <v>252.5</v>
      </c>
      <c r="H13" s="73"/>
      <c r="I13" s="21">
        <f>IF(H13=0,0,VLOOKUP(H13,'得点テーブル'!$B$14:$I$59,2,0))</f>
        <v>0</v>
      </c>
      <c r="J13" s="22"/>
      <c r="K13" s="21">
        <f>IF(J13=0,0,VLOOKUP(J13,'得点テーブル'!$B$14:$I$59,2,0))*0.25</f>
        <v>0</v>
      </c>
      <c r="L13" s="67"/>
      <c r="M13" s="21">
        <f>IF(L13=0,0,VLOOKUP(L13,'得点テーブル'!$B$14:$I$59,2,0))*1.25</f>
        <v>0</v>
      </c>
      <c r="N13" s="74">
        <v>16</v>
      </c>
      <c r="O13" s="21">
        <f>IF(N13=0,0,VLOOKUP(N13,'得点テーブル'!$B$14:$I$59,3,0))</f>
        <v>30</v>
      </c>
      <c r="P13" s="156"/>
      <c r="Q13" s="21">
        <f>IF(P13=0,0,VLOOKUP(P13,'得点テーブル'!$B$14:$I$59,3,0))*0.25</f>
        <v>0</v>
      </c>
      <c r="R13" s="74">
        <v>8</v>
      </c>
      <c r="S13" s="21">
        <f>IF(R13=0,0,VLOOKUP(R13,'得点テーブル'!$B$14:$I$59,3,0))*1.25</f>
        <v>62.5</v>
      </c>
      <c r="T13" s="67"/>
      <c r="U13" s="21">
        <f>IF(T13=0,0,VLOOKUP(T13,'得点テーブル'!$B$14:$I$59,4,0))</f>
        <v>0</v>
      </c>
      <c r="V13" s="67">
        <v>2</v>
      </c>
      <c r="W13" s="21">
        <f>IF(V13=0,0,VLOOKUP(V13,'得点テーブル'!$B$14:$I$59,5,0))</f>
        <v>120</v>
      </c>
      <c r="X13" s="67"/>
      <c r="Y13" s="21">
        <f>IF(X13=0,0,VLOOKUP(X13,'得点テーブル'!$B$14:$I$59,5,0))</f>
        <v>0</v>
      </c>
      <c r="Z13" s="22">
        <v>16</v>
      </c>
      <c r="AA13" s="21">
        <f>IF(Z13=0,0,VLOOKUP(Z13,'得点テーブル'!$B$14:$I$59,6,0))</f>
        <v>30</v>
      </c>
      <c r="AB13" s="67">
        <v>64</v>
      </c>
      <c r="AC13" s="21">
        <f>IF(AB13=0,0,VLOOKUP(AB13,'得点テーブル'!$B$14:$I$59,7,0))</f>
        <v>10</v>
      </c>
      <c r="AD13" s="67"/>
      <c r="AE13" s="21">
        <f>IF(AD13=0,0,VLOOKUP(AD13,'得点テーブル'!$B$14:$I$59,7,0))*1.25</f>
        <v>0</v>
      </c>
      <c r="AF13" s="138"/>
      <c r="AG13" s="21">
        <f>IF(AF13=0,0,VLOOKUP(AF13,'得点テーブル'!$B$14:$L$59,11,0))</f>
        <v>0</v>
      </c>
      <c r="AH13" s="67"/>
      <c r="AI13" s="21">
        <f>IF(AH13=0,0,VLOOKUP(AH13,'得点テーブル'!$B$14:$I$59,5,0))</f>
        <v>0</v>
      </c>
      <c r="AJ13" s="22"/>
      <c r="AK13" s="21">
        <f>IF(AJ13=0,0,VLOOKUP(AJ13,'得点テーブル'!$B$14:$K$59,9,0))</f>
        <v>0</v>
      </c>
      <c r="AL13" s="73"/>
      <c r="AM13" s="173">
        <f>IF(AL13=0,0,VLOOKUP(AL13,'得点テーブル'!$B$14:$K$59,10,0))</f>
        <v>0</v>
      </c>
      <c r="AN13" s="73"/>
      <c r="AO13" s="173">
        <f>IF(AN13=0,0,VLOOKUP(AN13,'得点テーブル'!$B$14:$K$59,10,0))</f>
        <v>0</v>
      </c>
      <c r="AP13" s="73"/>
      <c r="AQ13" s="173">
        <f>IF(AP13=0,0,VLOOKUP(AP13,'得点テーブル'!$B$14:$K$59,10,0))</f>
        <v>0</v>
      </c>
      <c r="AR13" s="73"/>
      <c r="AS13" s="173">
        <f>IF(AR13=0,0,VLOOKUP(AR13,'得点テーブル'!$B$14:$K$59,10,0))*1.25</f>
        <v>0</v>
      </c>
      <c r="AT13" s="73"/>
      <c r="AU13" s="173">
        <f>IF(AT13=0,0,VLOOKUP(AT13,'得点テーブル'!$B$14:$K$59,10,0))</f>
        <v>0</v>
      </c>
    </row>
    <row r="14" spans="2:47" ht="13.5">
      <c r="B14" s="129">
        <v>9</v>
      </c>
      <c r="C14" s="23">
        <f t="shared" si="0"/>
        <v>9</v>
      </c>
      <c r="D14" s="189" t="s">
        <v>393</v>
      </c>
      <c r="E14" s="211" t="s">
        <v>507</v>
      </c>
      <c r="F14" s="133" t="s">
        <v>85</v>
      </c>
      <c r="G14" s="20">
        <f t="shared" si="1"/>
        <v>205</v>
      </c>
      <c r="H14" s="73"/>
      <c r="I14" s="21">
        <f>IF(H14=0,0,VLOOKUP(H14,'得点テーブル'!$B$14:$I$59,2,0))</f>
        <v>0</v>
      </c>
      <c r="J14" s="22"/>
      <c r="K14" s="21">
        <f>IF(J14=0,0,VLOOKUP(J14,'得点テーブル'!$B$14:$I$59,2,0))*0.25</f>
        <v>0</v>
      </c>
      <c r="L14" s="67">
        <v>3</v>
      </c>
      <c r="M14" s="21">
        <f>IF(L14=0,0,VLOOKUP(L14,'得点テーブル'!$B$14:$I$59,2,0))*1.25</f>
        <v>112.5</v>
      </c>
      <c r="N14" s="74"/>
      <c r="O14" s="21">
        <f>IF(N14=0,0,VLOOKUP(N14,'得点テーブル'!$B$14:$I$59,3,0))</f>
        <v>0</v>
      </c>
      <c r="P14" s="156"/>
      <c r="Q14" s="21">
        <f>IF(P14=0,0,VLOOKUP(P14,'得点テーブル'!$B$14:$I$59,3,0))*0.25</f>
        <v>0</v>
      </c>
      <c r="R14" s="74">
        <v>8</v>
      </c>
      <c r="S14" s="21">
        <f>IF(R14=0,0,VLOOKUP(R14,'得点テーブル'!$B$14:$I$59,3,0))*1.25</f>
        <v>62.5</v>
      </c>
      <c r="T14" s="67"/>
      <c r="U14" s="21">
        <f>IF(T14=0,0,VLOOKUP(T14,'得点テーブル'!$B$14:$I$59,4,0))</f>
        <v>0</v>
      </c>
      <c r="V14" s="67"/>
      <c r="W14" s="21">
        <f>IF(V14=0,0,VLOOKUP(V14,'得点テーブル'!$B$14:$I$59,5,0))</f>
        <v>0</v>
      </c>
      <c r="X14" s="67"/>
      <c r="Y14" s="21">
        <f>IF(X14=0,0,VLOOKUP(X14,'得点テーブル'!$B$14:$I$59,5,0))</f>
        <v>0</v>
      </c>
      <c r="Z14" s="22"/>
      <c r="AA14" s="21">
        <f>IF(Z14=0,0,VLOOKUP(Z14,'得点テーブル'!$B$14:$I$59,6,0))</f>
        <v>0</v>
      </c>
      <c r="AB14" s="67"/>
      <c r="AC14" s="21">
        <f>IF(AB14=0,0,VLOOKUP(AB14,'得点テーブル'!$B$14:$I$59,7,0))</f>
        <v>0</v>
      </c>
      <c r="AD14" s="67"/>
      <c r="AE14" s="21">
        <f>IF(AD14=0,0,VLOOKUP(AD14,'得点テーブル'!$B$14:$I$59,7,0))*1.25</f>
        <v>0</v>
      </c>
      <c r="AF14" s="138"/>
      <c r="AG14" s="21">
        <f>IF(AF14=0,0,VLOOKUP(AF14,'得点テーブル'!$B$14:$L$59,11,0))</f>
        <v>0</v>
      </c>
      <c r="AH14" s="67"/>
      <c r="AI14" s="21">
        <f>IF(AH14=0,0,VLOOKUP(AH14,'得点テーブル'!$B$14:$I$59,5,0))</f>
        <v>0</v>
      </c>
      <c r="AJ14" s="22">
        <v>16</v>
      </c>
      <c r="AK14" s="21">
        <f>IF(AJ14=0,0,VLOOKUP(AJ14,'得点テーブル'!$B$14:$K$59,9,0))</f>
        <v>30</v>
      </c>
      <c r="AL14" s="73"/>
      <c r="AM14" s="173">
        <f>IF(AL14=0,0,VLOOKUP(AL14,'得点テーブル'!$B$14:$K$59,10,0))</f>
        <v>0</v>
      </c>
      <c r="AN14" s="73"/>
      <c r="AO14" s="173">
        <f>IF(AN14=0,0,VLOOKUP(AN14,'得点テーブル'!$B$14:$K$59,10,0))</f>
        <v>0</v>
      </c>
      <c r="AP14" s="73"/>
      <c r="AQ14" s="173">
        <f>IF(AP14=0,0,VLOOKUP(AP14,'得点テーブル'!$B$14:$K$59,10,0))</f>
        <v>0</v>
      </c>
      <c r="AR14" s="73"/>
      <c r="AS14" s="173">
        <f>IF(AR14=0,0,VLOOKUP(AR14,'得点テーブル'!$B$14:$K$59,10,0))*1.25</f>
        <v>0</v>
      </c>
      <c r="AT14" s="73"/>
      <c r="AU14" s="173">
        <f>IF(AT14=0,0,VLOOKUP(AT14,'得点テーブル'!$B$14:$K$59,10,0))</f>
        <v>0</v>
      </c>
    </row>
    <row r="15" spans="2:47" ht="13.5">
      <c r="B15" s="129">
        <v>10</v>
      </c>
      <c r="C15" s="23">
        <f t="shared" si="0"/>
        <v>10</v>
      </c>
      <c r="D15" s="148" t="s">
        <v>122</v>
      </c>
      <c r="E15" s="212" t="s">
        <v>658</v>
      </c>
      <c r="F15" s="132" t="s">
        <v>85</v>
      </c>
      <c r="G15" s="20">
        <f t="shared" si="1"/>
        <v>196.25</v>
      </c>
      <c r="H15" s="73"/>
      <c r="I15" s="21">
        <f>IF(H15=0,0,VLOOKUP(H15,'得点テーブル'!$B$14:$I$59,2,0))</f>
        <v>0</v>
      </c>
      <c r="J15" s="22"/>
      <c r="K15" s="21">
        <f>IF(J15=0,0,VLOOKUP(J15,'得点テーブル'!$B$14:$I$59,2,0))*0.25</f>
        <v>0</v>
      </c>
      <c r="L15" s="67"/>
      <c r="M15" s="21">
        <f>IF(L15=0,0,VLOOKUP(L15,'得点テーブル'!$B$14:$I$59,2,0))*1.25</f>
        <v>0</v>
      </c>
      <c r="N15" s="74"/>
      <c r="O15" s="21">
        <f>IF(N15=0,0,VLOOKUP(N15,'得点テーブル'!$B$14:$I$59,3,0))</f>
        <v>0</v>
      </c>
      <c r="P15" s="156"/>
      <c r="Q15" s="21">
        <f>IF(P15=0,0,VLOOKUP(P15,'得点テーブル'!$B$14:$I$59,3,0))*0.25</f>
        <v>0</v>
      </c>
      <c r="R15" s="74"/>
      <c r="S15" s="21">
        <f>IF(R15=0,0,VLOOKUP(R15,'得点テーブル'!$B$14:$I$59,3,0))*1.25</f>
        <v>0</v>
      </c>
      <c r="T15" s="67"/>
      <c r="U15" s="21">
        <f>IF(T15=0,0,VLOOKUP(T15,'得点テーブル'!$B$14:$I$59,4,0))</f>
        <v>0</v>
      </c>
      <c r="V15" s="67"/>
      <c r="W15" s="21">
        <f>IF(V15=0,0,VLOOKUP(V15,'得点テーブル'!$B$14:$I$59,5,0))</f>
        <v>0</v>
      </c>
      <c r="X15" s="67">
        <v>1</v>
      </c>
      <c r="Y15" s="21">
        <f>IF(X15=0,0,VLOOKUP(X15,'得点テーブル'!$B$14:$I$59,5,0))</f>
        <v>160</v>
      </c>
      <c r="Z15" s="22"/>
      <c r="AA15" s="21">
        <f>IF(Z15=0,0,VLOOKUP(Z15,'得点テーブル'!$B$14:$I$59,6,0))</f>
        <v>0</v>
      </c>
      <c r="AB15" s="67"/>
      <c r="AC15" s="21">
        <f>IF(AB15=0,0,VLOOKUP(AB15,'得点テーブル'!$B$14:$I$59,7,0))</f>
        <v>0</v>
      </c>
      <c r="AD15" s="67" t="s">
        <v>253</v>
      </c>
      <c r="AE15" s="21">
        <f>IF(AD15=0,0,VLOOKUP(AD15,'得点テーブル'!$B$14:$I$59,7,0))*1.25</f>
        <v>6.25</v>
      </c>
      <c r="AF15" s="107"/>
      <c r="AG15" s="21">
        <f>IF(AF15=0,0,VLOOKUP(AF15,'得点テーブル'!$B$14:$L$59,11,0))</f>
        <v>0</v>
      </c>
      <c r="AH15" s="67"/>
      <c r="AI15" s="21">
        <f>IF(AH15=0,0,VLOOKUP(AH15,'得点テーブル'!$B$14:$I$59,5,0))</f>
        <v>0</v>
      </c>
      <c r="AJ15" s="67">
        <v>16</v>
      </c>
      <c r="AK15" s="21">
        <f>IF(AJ15=0,0,VLOOKUP(AJ15,'得点テーブル'!$B$14:$K$59,9,0))</f>
        <v>30</v>
      </c>
      <c r="AL15" s="73"/>
      <c r="AM15" s="173">
        <f>IF(AL15=0,0,VLOOKUP(AL15,'得点テーブル'!$B$14:$K$59,10,0))</f>
        <v>0</v>
      </c>
      <c r="AN15" s="73"/>
      <c r="AO15" s="173">
        <f>IF(AN15=0,0,VLOOKUP(AN15,'得点テーブル'!$B$14:$K$59,10,0))</f>
        <v>0</v>
      </c>
      <c r="AP15" s="73"/>
      <c r="AQ15" s="173">
        <f>IF(AP15=0,0,VLOOKUP(AP15,'得点テーブル'!$B$14:$K$59,10,0))</f>
        <v>0</v>
      </c>
      <c r="AR15" s="73"/>
      <c r="AS15" s="173">
        <f>IF(AR15=0,0,VLOOKUP(AR15,'得点テーブル'!$B$14:$K$59,10,0))*1.25</f>
        <v>0</v>
      </c>
      <c r="AT15" s="73"/>
      <c r="AU15" s="173">
        <f>IF(AT15=0,0,VLOOKUP(AT15,'得点テーブル'!$B$14:$K$59,10,0))</f>
        <v>0</v>
      </c>
    </row>
    <row r="16" spans="2:47" ht="13.5">
      <c r="B16" s="129">
        <v>11</v>
      </c>
      <c r="C16" s="23">
        <f t="shared" si="0"/>
        <v>11</v>
      </c>
      <c r="D16" s="84" t="s">
        <v>506</v>
      </c>
      <c r="E16" s="211" t="s">
        <v>507</v>
      </c>
      <c r="F16" s="132" t="s">
        <v>119</v>
      </c>
      <c r="G16" s="20">
        <f t="shared" si="1"/>
        <v>191.5</v>
      </c>
      <c r="H16" s="73"/>
      <c r="I16" s="21">
        <f>IF(H16=0,0,VLOOKUP(H16,'得点テーブル'!$B$14:$I$59,2,0))</f>
        <v>0</v>
      </c>
      <c r="J16" s="22"/>
      <c r="K16" s="21">
        <f>IF(J16=0,0,VLOOKUP(J16,'得点テーブル'!$B$14:$I$59,2,0))*0.25</f>
        <v>0</v>
      </c>
      <c r="L16" s="67"/>
      <c r="M16" s="21">
        <f>IF(L16=0,0,VLOOKUP(L16,'得点テーブル'!$B$14:$I$59,2,0))*1.25</f>
        <v>0</v>
      </c>
      <c r="N16" s="74"/>
      <c r="O16" s="21">
        <f>IF(N16=0,0,VLOOKUP(N16,'得点テーブル'!$B$14:$I$59,3,0))</f>
        <v>0</v>
      </c>
      <c r="P16" s="156"/>
      <c r="Q16" s="21">
        <f>IF(P16=0,0,VLOOKUP(P16,'得点テーブル'!$B$14:$I$59,3,0))*0.25</f>
        <v>0</v>
      </c>
      <c r="R16" s="74">
        <v>8</v>
      </c>
      <c r="S16" s="21">
        <f>IF(R16=0,0,VLOOKUP(R16,'得点テーブル'!$B$14:$I$59,3,0))*1.25</f>
        <v>62.5</v>
      </c>
      <c r="T16" s="67">
        <v>16</v>
      </c>
      <c r="U16" s="21">
        <f>IF(T16=0,0,VLOOKUP(T16,'得点テーブル'!$B$14:$I$59,4,0))</f>
        <v>24</v>
      </c>
      <c r="V16" s="67"/>
      <c r="W16" s="21">
        <f>IF(V16=0,0,VLOOKUP(V16,'得点テーブル'!$B$14:$I$59,5,0))</f>
        <v>0</v>
      </c>
      <c r="X16" s="67"/>
      <c r="Y16" s="21">
        <f>IF(X16=0,0,VLOOKUP(X16,'得点テーブル'!$B$14:$I$59,5,0))</f>
        <v>0</v>
      </c>
      <c r="Z16" s="22">
        <v>5</v>
      </c>
      <c r="AA16" s="21">
        <f>IF(Z16=0,0,VLOOKUP(Z16,'得点テーブル'!$B$14:$I$59,6,0))</f>
        <v>50</v>
      </c>
      <c r="AB16" s="67">
        <v>64</v>
      </c>
      <c r="AC16" s="21">
        <f>IF(AB16=0,0,VLOOKUP(AB16,'得点テーブル'!$B$14:$I$59,7,0))</f>
        <v>10</v>
      </c>
      <c r="AD16" s="67"/>
      <c r="AE16" s="21">
        <f>IF(AD16=0,0,VLOOKUP(AD16,'得点テーブル'!$B$14:$I$59,7,0))*1.25</f>
        <v>0</v>
      </c>
      <c r="AF16" s="138">
        <v>16</v>
      </c>
      <c r="AG16" s="21">
        <f>IF(AF16=0,0,VLOOKUP(AF16,'得点テーブル'!$B$14:$L$59,11,0))</f>
        <v>45</v>
      </c>
      <c r="AH16" s="67"/>
      <c r="AI16" s="21">
        <f>IF(AH16=0,0,VLOOKUP(AH16,'得点テーブル'!$B$14:$I$59,5,0))</f>
        <v>0</v>
      </c>
      <c r="AJ16" s="22"/>
      <c r="AK16" s="21">
        <f>IF(AJ16=0,0,VLOOKUP(AJ16,'得点テーブル'!$B$14:$K$59,9,0))</f>
        <v>0</v>
      </c>
      <c r="AL16" s="73"/>
      <c r="AM16" s="173">
        <f>IF(AL16=0,0,VLOOKUP(AL16,'得点テーブル'!$B$14:$K$59,10,0))</f>
        <v>0</v>
      </c>
      <c r="AN16" s="73"/>
      <c r="AO16" s="173">
        <f>IF(AN16=0,0,VLOOKUP(AN16,'得点テーブル'!$B$14:$K$59,10,0))</f>
        <v>0</v>
      </c>
      <c r="AP16" s="73"/>
      <c r="AQ16" s="173">
        <f>IF(AP16=0,0,VLOOKUP(AP16,'得点テーブル'!$B$14:$K$59,10,0))</f>
        <v>0</v>
      </c>
      <c r="AR16" s="73"/>
      <c r="AS16" s="173">
        <f>IF(AR16=0,0,VLOOKUP(AR16,'得点テーブル'!$B$14:$K$59,10,0))*1.25</f>
        <v>0</v>
      </c>
      <c r="AT16" s="73"/>
      <c r="AU16" s="173">
        <f>IF(AT16=0,0,VLOOKUP(AT16,'得点テーブル'!$B$14:$K$59,10,0))</f>
        <v>0</v>
      </c>
    </row>
    <row r="17" spans="2:47" ht="13.5">
      <c r="B17" s="129">
        <v>12</v>
      </c>
      <c r="C17" s="23">
        <f t="shared" si="0"/>
        <v>12</v>
      </c>
      <c r="D17" s="148" t="s">
        <v>511</v>
      </c>
      <c r="E17" s="212" t="s">
        <v>64</v>
      </c>
      <c r="F17" s="133" t="s">
        <v>118</v>
      </c>
      <c r="G17" s="20">
        <f t="shared" si="1"/>
        <v>150</v>
      </c>
      <c r="H17" s="73" t="s">
        <v>253</v>
      </c>
      <c r="I17" s="21">
        <f>IF(H17=0,0,VLOOKUP(H17,'得点テーブル'!$B$14:$I$59,2,0))</f>
        <v>3</v>
      </c>
      <c r="J17" s="22"/>
      <c r="K17" s="21">
        <f>IF(J17=0,0,VLOOKUP(J17,'得点テーブル'!$B$14:$I$59,2,0))*0.25</f>
        <v>0</v>
      </c>
      <c r="L17" s="67"/>
      <c r="M17" s="21">
        <f>IF(L17=0,0,VLOOKUP(L17,'得点テーブル'!$B$14:$I$59,2,0))*1.25</f>
        <v>0</v>
      </c>
      <c r="N17" s="74">
        <v>6</v>
      </c>
      <c r="O17" s="21">
        <f>IF(N17=0,0,VLOOKUP(N17,'得点テーブル'!$B$14:$I$59,3,0))</f>
        <v>50</v>
      </c>
      <c r="P17" s="156"/>
      <c r="Q17" s="21">
        <f>IF(P17=0,0,VLOOKUP(P17,'得点テーブル'!$B$14:$I$59,3,0))*0.25</f>
        <v>0</v>
      </c>
      <c r="R17" s="74"/>
      <c r="S17" s="21">
        <f>IF(R17=0,0,VLOOKUP(R17,'得点テーブル'!$B$14:$I$59,3,0))*1.25</f>
        <v>0</v>
      </c>
      <c r="T17" s="67">
        <v>16</v>
      </c>
      <c r="U17" s="21">
        <f>IF(T17=0,0,VLOOKUP(T17,'得点テーブル'!$B$14:$I$59,4,0))</f>
        <v>24</v>
      </c>
      <c r="V17" s="67" t="s">
        <v>407</v>
      </c>
      <c r="W17" s="21">
        <f>IF(V17=0,0,VLOOKUP(V17,'得点テーブル'!$B$14:$I$59,5,0))</f>
        <v>15</v>
      </c>
      <c r="X17" s="67" t="s">
        <v>399</v>
      </c>
      <c r="Y17" s="21">
        <f>IF(X17=0,0,VLOOKUP(X17,'得点テーブル'!$B$14:$I$59,5,0))</f>
        <v>8</v>
      </c>
      <c r="Z17" s="22">
        <v>16</v>
      </c>
      <c r="AA17" s="21">
        <f>IF(Z17=0,0,VLOOKUP(Z17,'得点テーブル'!$B$14:$I$59,6,0))</f>
        <v>30</v>
      </c>
      <c r="AB17" s="67"/>
      <c r="AC17" s="21">
        <f>IF(AB17=0,0,VLOOKUP(AB17,'得点テーブル'!$B$14:$I$59,7,0))</f>
        <v>0</v>
      </c>
      <c r="AD17" s="67"/>
      <c r="AE17" s="21">
        <f>IF(AD17=0,0,VLOOKUP(AD17,'得点テーブル'!$B$14:$I$59,7,0))*1.25</f>
        <v>0</v>
      </c>
      <c r="AF17" s="107"/>
      <c r="AG17" s="21">
        <f>IF(AF17=0,0,VLOOKUP(AF17,'得点テーブル'!$B$14:$L$59,11,0))</f>
        <v>0</v>
      </c>
      <c r="AH17" s="67" t="s">
        <v>407</v>
      </c>
      <c r="AI17" s="21">
        <f>IF(AH17=0,0,VLOOKUP(AH17,'得点テーブル'!$B$14:$I$59,5,0))</f>
        <v>15</v>
      </c>
      <c r="AJ17" s="67" t="s">
        <v>253</v>
      </c>
      <c r="AK17" s="21">
        <f>IF(AJ17=0,0,VLOOKUP(AJ17,'得点テーブル'!$B$14:$K$59,9,0))</f>
        <v>5</v>
      </c>
      <c r="AL17" s="73"/>
      <c r="AM17" s="173">
        <f>IF(AL17=0,0,VLOOKUP(AL17,'得点テーブル'!$B$14:$K$59,10,0))</f>
        <v>0</v>
      </c>
      <c r="AN17" s="73"/>
      <c r="AO17" s="173">
        <f>IF(AN17=0,0,VLOOKUP(AN17,'得点テーブル'!$B$14:$K$59,10,0))</f>
        <v>0</v>
      </c>
      <c r="AP17" s="73"/>
      <c r="AQ17" s="173">
        <f>IF(AP17=0,0,VLOOKUP(AP17,'得点テーブル'!$B$14:$K$59,10,0))</f>
        <v>0</v>
      </c>
      <c r="AR17" s="73"/>
      <c r="AS17" s="173">
        <f>IF(AR17=0,0,VLOOKUP(AR17,'得点テーブル'!$B$14:$K$59,10,0))*1.25</f>
        <v>0</v>
      </c>
      <c r="AT17" s="73"/>
      <c r="AU17" s="173">
        <f>IF(AT17=0,0,VLOOKUP(AT17,'得点テーブル'!$B$14:$K$59,10,0))</f>
        <v>0</v>
      </c>
    </row>
    <row r="18" spans="2:47" ht="13.5">
      <c r="B18" s="129">
        <v>13</v>
      </c>
      <c r="C18" s="23">
        <f t="shared" si="0"/>
        <v>13</v>
      </c>
      <c r="D18" s="148" t="s">
        <v>371</v>
      </c>
      <c r="E18" s="231" t="s">
        <v>412</v>
      </c>
      <c r="F18" s="133" t="s">
        <v>118</v>
      </c>
      <c r="G18" s="20">
        <f t="shared" si="1"/>
        <v>116</v>
      </c>
      <c r="H18" s="73">
        <v>16</v>
      </c>
      <c r="I18" s="21">
        <f>IF(H18=0,0,VLOOKUP(H18,'得点テーブル'!$B$14:$I$59,2,0))</f>
        <v>27</v>
      </c>
      <c r="J18" s="22"/>
      <c r="K18" s="21">
        <f>IF(J18=0,0,VLOOKUP(J18,'得点テーブル'!$B$14:$I$59,2,0))*0.25</f>
        <v>0</v>
      </c>
      <c r="L18" s="67"/>
      <c r="M18" s="21">
        <f>IF(L18=0,0,VLOOKUP(L18,'得点テーブル'!$B$14:$I$59,2,0))*1.25</f>
        <v>0</v>
      </c>
      <c r="N18" s="74">
        <v>8</v>
      </c>
      <c r="O18" s="21">
        <f>IF(N18=0,0,VLOOKUP(N18,'得点テーブル'!$B$14:$I$59,3,0))</f>
        <v>50</v>
      </c>
      <c r="P18" s="156"/>
      <c r="Q18" s="21">
        <f>IF(P18=0,0,VLOOKUP(P18,'得点テーブル'!$B$14:$I$59,3,0))*0.25</f>
        <v>0</v>
      </c>
      <c r="R18" s="74"/>
      <c r="S18" s="21">
        <f>IF(R18=0,0,VLOOKUP(R18,'得点テーブル'!$B$14:$I$59,3,0))*1.25</f>
        <v>0</v>
      </c>
      <c r="T18" s="67">
        <v>32</v>
      </c>
      <c r="U18" s="21">
        <f>IF(T18=0,0,VLOOKUP(T18,'得点テーブル'!$B$14:$I$59,4,0))</f>
        <v>16</v>
      </c>
      <c r="V18" s="67" t="s">
        <v>399</v>
      </c>
      <c r="W18" s="21">
        <f>IF(V18=0,0,VLOOKUP(V18,'得点テーブル'!$B$14:$I$59,5,0))</f>
        <v>8</v>
      </c>
      <c r="X18" s="67"/>
      <c r="Y18" s="21">
        <f>IF(X18=0,0,VLOOKUP(X18,'得点テーブル'!$B$14:$I$59,5,0))</f>
        <v>0</v>
      </c>
      <c r="Z18" s="67" t="s">
        <v>441</v>
      </c>
      <c r="AA18" s="21">
        <f>IF(Z18=0,0,VLOOKUP(Z18,'得点テーブル'!$B$14:$I$59,6,0))</f>
        <v>5</v>
      </c>
      <c r="AB18" s="67"/>
      <c r="AC18" s="21">
        <f>IF(AB18=0,0,VLOOKUP(AB18,'得点テーブル'!$B$14:$I$59,7,0))</f>
        <v>0</v>
      </c>
      <c r="AD18" s="67"/>
      <c r="AE18" s="21">
        <f>IF(AD18=0,0,VLOOKUP(AD18,'得点テーブル'!$B$14:$I$59,7,0))*1.25</f>
        <v>0</v>
      </c>
      <c r="AF18" s="107" t="s">
        <v>182</v>
      </c>
      <c r="AG18" s="21">
        <f>IF(AF18=0,0,VLOOKUP(AF18,'得点テーブル'!$B$14:$L$59,11,0))</f>
        <v>10</v>
      </c>
      <c r="AH18" s="67"/>
      <c r="AI18" s="21">
        <f>IF(AH18=0,0,VLOOKUP(AH18,'得点テーブル'!$B$14:$I$59,5,0))</f>
        <v>0</v>
      </c>
      <c r="AJ18" s="67"/>
      <c r="AK18" s="21">
        <f>IF(AJ18=0,0,VLOOKUP(AJ18,'得点テーブル'!$B$14:$K$59,9,0))</f>
        <v>0</v>
      </c>
      <c r="AL18" s="73"/>
      <c r="AM18" s="173">
        <f>IF(AL18=0,0,VLOOKUP(AL18,'得点テーブル'!$B$14:$K$59,10,0))</f>
        <v>0</v>
      </c>
      <c r="AN18" s="73"/>
      <c r="AO18" s="173">
        <f>IF(AN18=0,0,VLOOKUP(AN18,'得点テーブル'!$B$14:$K$59,10,0))</f>
        <v>0</v>
      </c>
      <c r="AP18" s="73"/>
      <c r="AQ18" s="173">
        <f>IF(AP18=0,0,VLOOKUP(AP18,'得点テーブル'!$B$14:$K$59,10,0))</f>
        <v>0</v>
      </c>
      <c r="AR18" s="73"/>
      <c r="AS18" s="173">
        <f>IF(AR18=0,0,VLOOKUP(AR18,'得点テーブル'!$B$14:$K$59,10,0))*1.25</f>
        <v>0</v>
      </c>
      <c r="AT18" s="73"/>
      <c r="AU18" s="173">
        <f>IF(AT18=0,0,VLOOKUP(AT18,'得点テーブル'!$B$14:$K$59,10,0))</f>
        <v>0</v>
      </c>
    </row>
    <row r="19" spans="2:47" ht="13.5">
      <c r="B19" s="129">
        <v>14</v>
      </c>
      <c r="C19" s="23">
        <f t="shared" si="0"/>
        <v>14</v>
      </c>
      <c r="D19" s="148" t="s">
        <v>320</v>
      </c>
      <c r="E19" s="212" t="s">
        <v>354</v>
      </c>
      <c r="F19" s="133" t="s">
        <v>118</v>
      </c>
      <c r="G19" s="20">
        <f t="shared" si="1"/>
        <v>114.5</v>
      </c>
      <c r="H19" s="73"/>
      <c r="I19" s="21">
        <f>IF(H19=0,0,VLOOKUP(H19,'得点テーブル'!$B$14:$I$59,2,0))</f>
        <v>0</v>
      </c>
      <c r="J19" s="22"/>
      <c r="K19" s="21">
        <f>IF(J19=0,0,VLOOKUP(J19,'得点テーブル'!$B$14:$I$59,2,0))*0.25</f>
        <v>0</v>
      </c>
      <c r="L19" s="67">
        <v>3</v>
      </c>
      <c r="M19" s="21">
        <f>IF(L19=0,0,VLOOKUP(L19,'得点テーブル'!$B$14:$I$59,2,0))*1.25</f>
        <v>112.5</v>
      </c>
      <c r="N19" s="74"/>
      <c r="O19" s="21">
        <f>IF(N19=0,0,VLOOKUP(N19,'得点テーブル'!$B$14:$I$59,3,0))</f>
        <v>0</v>
      </c>
      <c r="P19" s="156"/>
      <c r="Q19" s="21">
        <f>IF(P19=0,0,VLOOKUP(P19,'得点テーブル'!$B$14:$I$59,3,0))*0.25</f>
        <v>0</v>
      </c>
      <c r="R19" s="74"/>
      <c r="S19" s="21">
        <f>IF(R19=0,0,VLOOKUP(R19,'得点テーブル'!$B$14:$I$59,3,0))*1.25</f>
        <v>0</v>
      </c>
      <c r="T19" s="67"/>
      <c r="U19" s="21">
        <f>IF(T19=0,0,VLOOKUP(T19,'得点テーブル'!$B$14:$I$59,4,0))</f>
        <v>0</v>
      </c>
      <c r="V19" s="67"/>
      <c r="W19" s="21">
        <f>IF(V19=0,0,VLOOKUP(V19,'得点テーブル'!$B$14:$I$59,5,0))</f>
        <v>0</v>
      </c>
      <c r="X19" s="67" t="s">
        <v>541</v>
      </c>
      <c r="Y19" s="21">
        <f>IF(X19=0,0,VLOOKUP(X19,'得点テーブル'!$B$14:$I$59,5,0))</f>
        <v>2</v>
      </c>
      <c r="Z19" s="22"/>
      <c r="AA19" s="21">
        <f>IF(Z19=0,0,VLOOKUP(Z19,'得点テーブル'!$B$14:$I$59,6,0))</f>
        <v>0</v>
      </c>
      <c r="AB19" s="67"/>
      <c r="AC19" s="21">
        <f>IF(AB19=0,0,VLOOKUP(AB19,'得点テーブル'!$B$14:$I$59,7,0))</f>
        <v>0</v>
      </c>
      <c r="AD19" s="67"/>
      <c r="AE19" s="21">
        <f>IF(AD19=0,0,VLOOKUP(AD19,'得点テーブル'!$B$14:$I$59,7,0))*1.25</f>
        <v>0</v>
      </c>
      <c r="AF19" s="138"/>
      <c r="AG19" s="21">
        <f>IF(AF19=0,0,VLOOKUP(AF19,'得点テーブル'!$B$14:$L$59,11,0))</f>
        <v>0</v>
      </c>
      <c r="AH19" s="67"/>
      <c r="AI19" s="21">
        <f>IF(AH19=0,0,VLOOKUP(AH19,'得点テーブル'!$B$14:$I$59,5,0))</f>
        <v>0</v>
      </c>
      <c r="AJ19" s="22"/>
      <c r="AK19" s="21">
        <f>IF(AJ19=0,0,VLOOKUP(AJ19,'得点テーブル'!$B$14:$K$59,9,0))</f>
        <v>0</v>
      </c>
      <c r="AL19" s="73"/>
      <c r="AM19" s="173">
        <f>IF(AL19=0,0,VLOOKUP(AL19,'得点テーブル'!$B$14:$K$59,10,0))</f>
        <v>0</v>
      </c>
      <c r="AN19" s="73"/>
      <c r="AO19" s="173">
        <f>IF(AN19=0,0,VLOOKUP(AN19,'得点テーブル'!$B$14:$K$59,10,0))</f>
        <v>0</v>
      </c>
      <c r="AP19" s="73"/>
      <c r="AQ19" s="173">
        <f>IF(AP19=0,0,VLOOKUP(AP19,'得点テーブル'!$B$14:$K$59,10,0))</f>
        <v>0</v>
      </c>
      <c r="AR19" s="73"/>
      <c r="AS19" s="173">
        <f>IF(AR19=0,0,VLOOKUP(AR19,'得点テーブル'!$B$14:$K$59,10,0))*1.25</f>
        <v>0</v>
      </c>
      <c r="AT19" s="73"/>
      <c r="AU19" s="173">
        <f>IF(AT19=0,0,VLOOKUP(AT19,'得点テーブル'!$B$14:$K$59,10,0))</f>
        <v>0</v>
      </c>
    </row>
    <row r="20" spans="2:47" ht="13.5">
      <c r="B20" s="129">
        <v>15</v>
      </c>
      <c r="C20" s="23">
        <f t="shared" si="0"/>
        <v>15</v>
      </c>
      <c r="D20" s="84" t="s">
        <v>176</v>
      </c>
      <c r="E20" s="212" t="s">
        <v>507</v>
      </c>
      <c r="F20" s="132" t="s">
        <v>119</v>
      </c>
      <c r="G20" s="20">
        <f t="shared" si="1"/>
        <v>112.5</v>
      </c>
      <c r="H20" s="73"/>
      <c r="I20" s="21">
        <f>IF(H20=0,0,VLOOKUP(H20,'得点テーブル'!$B$14:$I$59,2,0))</f>
        <v>0</v>
      </c>
      <c r="J20" s="22">
        <v>1</v>
      </c>
      <c r="K20" s="21">
        <f>IF(J20=0,0,VLOOKUP(J20,'得点テーブル'!$B$14:$I$59,2,0))*0.25</f>
        <v>45</v>
      </c>
      <c r="L20" s="67"/>
      <c r="M20" s="21">
        <f>IF(L20=0,0,VLOOKUP(L20,'得点テーブル'!$B$14:$I$59,2,0))*1.25</f>
        <v>0</v>
      </c>
      <c r="N20" s="74"/>
      <c r="O20" s="21">
        <f>IF(N20=0,0,VLOOKUP(N20,'得点テーブル'!$B$14:$I$59,3,0))</f>
        <v>0</v>
      </c>
      <c r="P20" s="156">
        <v>2</v>
      </c>
      <c r="Q20" s="21">
        <f>IF(P20=0,0,VLOOKUP(P20,'得点テーブル'!$B$14:$I$59,3,0))*0.25</f>
        <v>37.5</v>
      </c>
      <c r="R20" s="74"/>
      <c r="S20" s="21">
        <f>IF(R20=0,0,VLOOKUP(R20,'得点テーブル'!$B$14:$I$59,3,0))*1.25</f>
        <v>0</v>
      </c>
      <c r="T20" s="67">
        <v>16</v>
      </c>
      <c r="U20" s="21">
        <f>IF(T20=0,0,VLOOKUP(T20,'得点テーブル'!$B$14:$I$59,4,0))</f>
        <v>24</v>
      </c>
      <c r="V20" s="67"/>
      <c r="W20" s="21">
        <f>IF(V20=0,0,VLOOKUP(V20,'得点テーブル'!$B$14:$I$59,5,0))</f>
        <v>0</v>
      </c>
      <c r="X20" s="67"/>
      <c r="Y20" s="21">
        <f>IF(X20=0,0,VLOOKUP(X20,'得点テーブル'!$B$14:$I$59,5,0))</f>
        <v>0</v>
      </c>
      <c r="Z20" s="22"/>
      <c r="AA20" s="21">
        <f>IF(Z20=0,0,VLOOKUP(Z20,'得点テーブル'!$B$14:$I$59,6,0))</f>
        <v>0</v>
      </c>
      <c r="AB20" s="67"/>
      <c r="AC20" s="21">
        <f>IF(AB20=0,0,VLOOKUP(AB20,'得点テーブル'!$B$14:$I$59,7,0))</f>
        <v>0</v>
      </c>
      <c r="AD20" s="67"/>
      <c r="AE20" s="21">
        <f>IF(AD20=0,0,VLOOKUP(AD20,'得点テーブル'!$B$14:$I$59,7,0))*1.25</f>
        <v>0</v>
      </c>
      <c r="AF20" s="138"/>
      <c r="AG20" s="21">
        <f>IF(AF20=0,0,VLOOKUP(AF20,'得点テーブル'!$B$14:$L$59,11,0))</f>
        <v>0</v>
      </c>
      <c r="AH20" s="67" t="s">
        <v>648</v>
      </c>
      <c r="AI20" s="21">
        <f>IF(AH20=0,0,VLOOKUP(AH20,'得点テーブル'!$B$14:$I$59,5,0))</f>
        <v>6</v>
      </c>
      <c r="AJ20" s="22"/>
      <c r="AK20" s="21">
        <f>IF(AJ20=0,0,VLOOKUP(AJ20,'得点テーブル'!$B$14:$K$59,9,0))</f>
        <v>0</v>
      </c>
      <c r="AL20" s="73"/>
      <c r="AM20" s="173">
        <f>IF(AL20=0,0,VLOOKUP(AL20,'得点テーブル'!$B$14:$K$59,10,0))</f>
        <v>0</v>
      </c>
      <c r="AN20" s="73"/>
      <c r="AO20" s="173">
        <f>IF(AN20=0,0,VLOOKUP(AN20,'得点テーブル'!$B$14:$K$59,10,0))</f>
        <v>0</v>
      </c>
      <c r="AP20" s="73"/>
      <c r="AQ20" s="173">
        <f>IF(AP20=0,0,VLOOKUP(AP20,'得点テーブル'!$B$14:$K$59,10,0))</f>
        <v>0</v>
      </c>
      <c r="AR20" s="73"/>
      <c r="AS20" s="173">
        <f>IF(AR20=0,0,VLOOKUP(AR20,'得点テーブル'!$B$14:$K$59,10,0))*1.25</f>
        <v>0</v>
      </c>
      <c r="AT20" s="73"/>
      <c r="AU20" s="173">
        <f>IF(AT20=0,0,VLOOKUP(AT20,'得点テーブル'!$B$14:$K$59,10,0))</f>
        <v>0</v>
      </c>
    </row>
    <row r="21" spans="2:47" ht="13.5">
      <c r="B21" s="129">
        <v>16</v>
      </c>
      <c r="C21" s="23">
        <f t="shared" si="0"/>
        <v>16</v>
      </c>
      <c r="D21" s="142" t="s">
        <v>65</v>
      </c>
      <c r="E21" s="212" t="s">
        <v>403</v>
      </c>
      <c r="F21" s="132" t="s">
        <v>119</v>
      </c>
      <c r="G21" s="20">
        <f t="shared" si="1"/>
        <v>106</v>
      </c>
      <c r="H21" s="73"/>
      <c r="I21" s="21">
        <f>IF(H21=0,0,VLOOKUP(H21,'得点テーブル'!$B$14:$I$59,2,0))</f>
        <v>0</v>
      </c>
      <c r="J21" s="22"/>
      <c r="K21" s="21">
        <f>IF(J21=0,0,VLOOKUP(J21,'得点テーブル'!$B$14:$I$59,2,0))*0.25</f>
        <v>0</v>
      </c>
      <c r="L21" s="67"/>
      <c r="M21" s="21">
        <f>IF(L21=0,0,VLOOKUP(L21,'得点テーブル'!$B$14:$I$59,2,0))*1.25</f>
        <v>0</v>
      </c>
      <c r="N21" s="74"/>
      <c r="O21" s="21">
        <f>IF(N21=0,0,VLOOKUP(N21,'得点テーブル'!$B$14:$I$59,3,0))</f>
        <v>0</v>
      </c>
      <c r="P21" s="156"/>
      <c r="Q21" s="21">
        <f>IF(P21=0,0,VLOOKUP(P21,'得点テーブル'!$B$14:$I$59,3,0))*0.25</f>
        <v>0</v>
      </c>
      <c r="R21" s="74"/>
      <c r="S21" s="21">
        <f>IF(R21=0,0,VLOOKUP(R21,'得点テーブル'!$B$14:$I$59,3,0))*1.25</f>
        <v>0</v>
      </c>
      <c r="T21" s="67">
        <v>16</v>
      </c>
      <c r="U21" s="21">
        <f>IF(T21=0,0,VLOOKUP(T21,'得点テーブル'!$B$14:$I$59,4,0))</f>
        <v>24</v>
      </c>
      <c r="V21" s="67" t="s">
        <v>557</v>
      </c>
      <c r="W21" s="21">
        <f>IF(V21=0,0,VLOOKUP(V21,'得点テーブル'!$B$14:$I$59,5,0))</f>
        <v>24</v>
      </c>
      <c r="X21" s="67" t="s">
        <v>337</v>
      </c>
      <c r="Y21" s="21">
        <f>IF(X21=0,0,VLOOKUP(X21,'得点テーブル'!$B$14:$I$59,5,0))</f>
        <v>6</v>
      </c>
      <c r="Z21" s="22">
        <v>16</v>
      </c>
      <c r="AA21" s="21">
        <f>IF(Z21=0,0,VLOOKUP(Z21,'得点テーブル'!$B$14:$I$59,6,0))</f>
        <v>30</v>
      </c>
      <c r="AB21" s="67" t="s">
        <v>253</v>
      </c>
      <c r="AC21" s="21">
        <f>IF(AB21=0,0,VLOOKUP(AB21,'得点テーブル'!$B$14:$I$59,7,0))</f>
        <v>5</v>
      </c>
      <c r="AD21" s="67"/>
      <c r="AE21" s="21">
        <f>IF(AD21=0,0,VLOOKUP(AD21,'得点テーブル'!$B$14:$I$59,7,0))*1.25</f>
        <v>0</v>
      </c>
      <c r="AF21" s="107"/>
      <c r="AG21" s="21">
        <f>IF(AF21=0,0,VLOOKUP(AF21,'得点テーブル'!$B$14:$L$59,11,0))</f>
        <v>0</v>
      </c>
      <c r="AH21" s="67" t="s">
        <v>398</v>
      </c>
      <c r="AI21" s="21">
        <f>IF(AH21=0,0,VLOOKUP(AH21,'得点テーブル'!$B$14:$I$59,5,0))</f>
        <v>12</v>
      </c>
      <c r="AJ21" s="67" t="s">
        <v>253</v>
      </c>
      <c r="AK21" s="21">
        <f>IF(AJ21=0,0,VLOOKUP(AJ21,'得点テーブル'!$B$14:$K$59,9,0))</f>
        <v>5</v>
      </c>
      <c r="AL21" s="73"/>
      <c r="AM21" s="173">
        <f>IF(AL21=0,0,VLOOKUP(AL21,'得点テーブル'!$B$14:$K$59,10,0))</f>
        <v>0</v>
      </c>
      <c r="AN21" s="73"/>
      <c r="AO21" s="173">
        <f>IF(AN21=0,0,VLOOKUP(AN21,'得点テーブル'!$B$14:$K$59,10,0))</f>
        <v>0</v>
      </c>
      <c r="AP21" s="73"/>
      <c r="AQ21" s="173">
        <f>IF(AP21=0,0,VLOOKUP(AP21,'得点テーブル'!$B$14:$K$59,10,0))</f>
        <v>0</v>
      </c>
      <c r="AR21" s="73"/>
      <c r="AS21" s="173">
        <f>IF(AR21=0,0,VLOOKUP(AR21,'得点テーブル'!$B$14:$K$59,10,0))*1.25</f>
        <v>0</v>
      </c>
      <c r="AT21" s="73"/>
      <c r="AU21" s="173">
        <f>IF(AT21=0,0,VLOOKUP(AT21,'得点テーブル'!$B$14:$K$59,10,0))</f>
        <v>0</v>
      </c>
    </row>
    <row r="22" spans="2:47" ht="13.5">
      <c r="B22" s="129">
        <v>17</v>
      </c>
      <c r="C22" s="23">
        <f t="shared" si="0"/>
        <v>17</v>
      </c>
      <c r="D22" s="84" t="s">
        <v>415</v>
      </c>
      <c r="E22" s="212" t="s">
        <v>403</v>
      </c>
      <c r="F22" s="132" t="s">
        <v>119</v>
      </c>
      <c r="G22" s="20">
        <f t="shared" si="1"/>
        <v>102.75</v>
      </c>
      <c r="H22" s="73"/>
      <c r="I22" s="21">
        <f>IF(H22=0,0,VLOOKUP(H22,'得点テーブル'!$B$14:$I$59,2,0))</f>
        <v>0</v>
      </c>
      <c r="J22" s="22">
        <v>2</v>
      </c>
      <c r="K22" s="21">
        <f>IF(J22=0,0,VLOOKUP(J22,'得点テーブル'!$B$14:$I$59,2,0))*0.25</f>
        <v>33.75</v>
      </c>
      <c r="L22" s="67"/>
      <c r="M22" s="21">
        <f>IF(L22=0,0,VLOOKUP(L22,'得点テーブル'!$B$14:$I$59,2,0))*1.25</f>
        <v>0</v>
      </c>
      <c r="N22" s="74"/>
      <c r="O22" s="21">
        <f>IF(N22=0,0,VLOOKUP(N22,'得点テーブル'!$B$14:$I$59,3,0))</f>
        <v>0</v>
      </c>
      <c r="P22" s="156">
        <v>4</v>
      </c>
      <c r="Q22" s="21">
        <f>IF(P22=0,0,VLOOKUP(P22,'得点テーブル'!$B$14:$I$59,3,0))*0.25</f>
        <v>25</v>
      </c>
      <c r="R22" s="74"/>
      <c r="S22" s="21">
        <f>IF(R22=0,0,VLOOKUP(R22,'得点テーブル'!$B$14:$I$59,3,0))*1.25</f>
        <v>0</v>
      </c>
      <c r="T22" s="67">
        <v>16</v>
      </c>
      <c r="U22" s="21">
        <f>IF(T22=0,0,VLOOKUP(T22,'得点テーブル'!$B$14:$I$59,4,0))</f>
        <v>24</v>
      </c>
      <c r="V22" s="67"/>
      <c r="W22" s="21">
        <f>IF(V22=0,0,VLOOKUP(V22,'得点テーブル'!$B$14:$I$59,5,0))</f>
        <v>0</v>
      </c>
      <c r="X22" s="67"/>
      <c r="Y22" s="21">
        <f>IF(X22=0,0,VLOOKUP(X22,'得点テーブル'!$B$14:$I$59,5,0))</f>
        <v>0</v>
      </c>
      <c r="Z22" s="22"/>
      <c r="AA22" s="21">
        <f>IF(Z22=0,0,VLOOKUP(Z22,'得点テーブル'!$B$14:$I$59,6,0))</f>
        <v>0</v>
      </c>
      <c r="AB22" s="67"/>
      <c r="AC22" s="21">
        <f>IF(AB22=0,0,VLOOKUP(AB22,'得点テーブル'!$B$14:$I$59,7,0))</f>
        <v>0</v>
      </c>
      <c r="AD22" s="67"/>
      <c r="AE22" s="21">
        <f>IF(AD22=0,0,VLOOKUP(AD22,'得点テーブル'!$B$14:$I$59,7,0))*1.25</f>
        <v>0</v>
      </c>
      <c r="AF22" s="138">
        <v>64</v>
      </c>
      <c r="AG22" s="21">
        <f>IF(AF22=0,0,VLOOKUP(AF22,'得点テーブル'!$B$14:$L$59,11,0))</f>
        <v>20</v>
      </c>
      <c r="AH22" s="67"/>
      <c r="AI22" s="21">
        <f>IF(AH22=0,0,VLOOKUP(AH22,'得点テーブル'!$B$14:$I$59,5,0))</f>
        <v>0</v>
      </c>
      <c r="AJ22" s="22"/>
      <c r="AK22" s="21">
        <f>IF(AJ22=0,0,VLOOKUP(AJ22,'得点テーブル'!$B$14:$K$59,9,0))</f>
        <v>0</v>
      </c>
      <c r="AL22" s="73"/>
      <c r="AM22" s="173">
        <f>IF(AL22=0,0,VLOOKUP(AL22,'得点テーブル'!$B$14:$K$59,10,0))</f>
        <v>0</v>
      </c>
      <c r="AN22" s="73"/>
      <c r="AO22" s="173">
        <f>IF(AN22=0,0,VLOOKUP(AN22,'得点テーブル'!$B$14:$K$59,10,0))</f>
        <v>0</v>
      </c>
      <c r="AP22" s="73"/>
      <c r="AQ22" s="173">
        <f>IF(AP22=0,0,VLOOKUP(AP22,'得点テーブル'!$B$14:$K$59,10,0))</f>
        <v>0</v>
      </c>
      <c r="AR22" s="73"/>
      <c r="AS22" s="173">
        <f>IF(AR22=0,0,VLOOKUP(AR22,'得点テーブル'!$B$14:$K$59,10,0))*1.25</f>
        <v>0</v>
      </c>
      <c r="AT22" s="73"/>
      <c r="AU22" s="173">
        <f>IF(AT22=0,0,VLOOKUP(AT22,'得点テーブル'!$B$14:$K$59,10,0))</f>
        <v>0</v>
      </c>
    </row>
    <row r="23" spans="2:47" ht="13.5">
      <c r="B23" s="129">
        <v>18</v>
      </c>
      <c r="C23" s="23">
        <f t="shared" si="0"/>
        <v>18</v>
      </c>
      <c r="D23" s="148" t="s">
        <v>221</v>
      </c>
      <c r="E23" s="212" t="s">
        <v>516</v>
      </c>
      <c r="F23" s="133" t="s">
        <v>118</v>
      </c>
      <c r="G23" s="20">
        <f t="shared" si="1"/>
        <v>102</v>
      </c>
      <c r="H23" s="73" t="s">
        <v>253</v>
      </c>
      <c r="I23" s="21">
        <f>IF(H23=0,0,VLOOKUP(H23,'得点テーブル'!$B$14:$I$59,2,0))</f>
        <v>3</v>
      </c>
      <c r="J23" s="22"/>
      <c r="K23" s="21">
        <f>IF(J23=0,0,VLOOKUP(J23,'得点テーブル'!$B$14:$I$59,2,0))*0.25</f>
        <v>0</v>
      </c>
      <c r="L23" s="67"/>
      <c r="M23" s="21">
        <f>IF(L23=0,0,VLOOKUP(L23,'得点テーブル'!$B$14:$I$59,2,0))*1.25</f>
        <v>0</v>
      </c>
      <c r="N23" s="74" t="s">
        <v>253</v>
      </c>
      <c r="O23" s="21">
        <f>IF(N23=0,0,VLOOKUP(N23,'得点テーブル'!$B$14:$I$59,3,0))</f>
        <v>5</v>
      </c>
      <c r="P23" s="156"/>
      <c r="Q23" s="21">
        <f>IF(P23=0,0,VLOOKUP(P23,'得点テーブル'!$B$14:$I$59,3,0))*0.25</f>
        <v>0</v>
      </c>
      <c r="R23" s="74"/>
      <c r="S23" s="21">
        <f>IF(R23=0,0,VLOOKUP(R23,'得点テーブル'!$B$14:$I$59,3,0))*1.25</f>
        <v>0</v>
      </c>
      <c r="T23" s="67">
        <v>16</v>
      </c>
      <c r="U23" s="21">
        <f>IF(T23=0,0,VLOOKUP(T23,'得点テーブル'!$B$14:$I$59,4,0))</f>
        <v>24</v>
      </c>
      <c r="V23" s="67" t="s">
        <v>440</v>
      </c>
      <c r="W23" s="21">
        <f>IF(V23=0,0,VLOOKUP(V23,'得点テーブル'!$B$14:$I$59,5,0))</f>
        <v>2</v>
      </c>
      <c r="X23" s="67" t="s">
        <v>485</v>
      </c>
      <c r="Y23" s="21">
        <f>IF(X23=0,0,VLOOKUP(X23,'得点テーブル'!$B$14:$I$59,5,0))</f>
        <v>8</v>
      </c>
      <c r="Z23" s="22">
        <v>7</v>
      </c>
      <c r="AA23" s="21">
        <f>IF(Z23=0,0,VLOOKUP(Z23,'得点テーブル'!$B$14:$I$59,6,0))</f>
        <v>50</v>
      </c>
      <c r="AB23" s="67" t="s">
        <v>441</v>
      </c>
      <c r="AC23" s="21">
        <f>IF(AB23=0,0,VLOOKUP(AB23,'得点テーブル'!$B$14:$I$59,7,0))</f>
        <v>5</v>
      </c>
      <c r="AD23" s="67"/>
      <c r="AE23" s="21">
        <f>IF(AD23=0,0,VLOOKUP(AD23,'得点テーブル'!$B$14:$I$59,7,0))*1.25</f>
        <v>0</v>
      </c>
      <c r="AF23" s="107"/>
      <c r="AG23" s="21">
        <f>IF(AF23=0,0,VLOOKUP(AF23,'得点テーブル'!$B$14:$L$59,11,0))</f>
        <v>0</v>
      </c>
      <c r="AH23" s="67"/>
      <c r="AI23" s="21">
        <f>IF(AH23=0,0,VLOOKUP(AH23,'得点テーブル'!$B$14:$I$59,5,0))</f>
        <v>0</v>
      </c>
      <c r="AJ23" s="67" t="s">
        <v>440</v>
      </c>
      <c r="AK23" s="21">
        <f>IF(AJ23=0,0,VLOOKUP(AJ23,'得点テーブル'!$B$14:$K$59,9,0))</f>
        <v>5</v>
      </c>
      <c r="AL23" s="73"/>
      <c r="AM23" s="173">
        <f>IF(AL23=0,0,VLOOKUP(AL23,'得点テーブル'!$B$14:$K$59,10,0))</f>
        <v>0</v>
      </c>
      <c r="AN23" s="73"/>
      <c r="AO23" s="173">
        <f>IF(AN23=0,0,VLOOKUP(AN23,'得点テーブル'!$B$14:$K$59,10,0))</f>
        <v>0</v>
      </c>
      <c r="AP23" s="73"/>
      <c r="AQ23" s="173">
        <f>IF(AP23=0,0,VLOOKUP(AP23,'得点テーブル'!$B$14:$K$59,10,0))</f>
        <v>0</v>
      </c>
      <c r="AR23" s="73"/>
      <c r="AS23" s="173">
        <f>IF(AR23=0,0,VLOOKUP(AR23,'得点テーブル'!$B$14:$K$59,10,0))*1.25</f>
        <v>0</v>
      </c>
      <c r="AT23" s="73"/>
      <c r="AU23" s="173">
        <f>IF(AT23=0,0,VLOOKUP(AT23,'得点テーブル'!$B$14:$K$59,10,0))</f>
        <v>0</v>
      </c>
    </row>
    <row r="24" spans="2:47" ht="13.5">
      <c r="B24" s="129">
        <v>19</v>
      </c>
      <c r="C24" s="23">
        <f t="shared" si="0"/>
        <v>19</v>
      </c>
      <c r="D24" s="148" t="s">
        <v>306</v>
      </c>
      <c r="E24" s="212" t="s">
        <v>19</v>
      </c>
      <c r="F24" s="133" t="s">
        <v>118</v>
      </c>
      <c r="G24" s="20">
        <f t="shared" si="1"/>
        <v>97</v>
      </c>
      <c r="H24" s="73">
        <v>8</v>
      </c>
      <c r="I24" s="21">
        <f>IF(H24=0,0,VLOOKUP(H24,'得点テーブル'!$B$14:$I$59,2,0))</f>
        <v>45</v>
      </c>
      <c r="J24" s="22"/>
      <c r="K24" s="21">
        <f>IF(J24=0,0,VLOOKUP(J24,'得点テーブル'!$B$14:$I$59,2,0))*0.25</f>
        <v>0</v>
      </c>
      <c r="L24" s="67"/>
      <c r="M24" s="21">
        <f>IF(L24=0,0,VLOOKUP(L24,'得点テーブル'!$B$14:$I$59,2,0))*1.25</f>
        <v>0</v>
      </c>
      <c r="N24" s="74">
        <v>16</v>
      </c>
      <c r="O24" s="21">
        <f>IF(N24=0,0,VLOOKUP(N24,'得点テーブル'!$B$14:$I$59,3,0))</f>
        <v>30</v>
      </c>
      <c r="P24" s="156"/>
      <c r="Q24" s="21">
        <f>IF(P24=0,0,VLOOKUP(P24,'得点テーブル'!$B$14:$I$59,3,0))*0.25</f>
        <v>0</v>
      </c>
      <c r="R24" s="74"/>
      <c r="S24" s="21">
        <f>IF(R24=0,0,VLOOKUP(R24,'得点テーブル'!$B$14:$I$59,3,0))*1.25</f>
        <v>0</v>
      </c>
      <c r="T24" s="67"/>
      <c r="U24" s="21">
        <f>IF(T24=0,0,VLOOKUP(T24,'得点テーブル'!$B$14:$I$59,4,0))</f>
        <v>0</v>
      </c>
      <c r="V24" s="67" t="s">
        <v>441</v>
      </c>
      <c r="W24" s="21">
        <f>IF(V24=0,0,VLOOKUP(V24,'得点テーブル'!$B$14:$I$59,5,0))</f>
        <v>2</v>
      </c>
      <c r="X24" s="67" t="s">
        <v>398</v>
      </c>
      <c r="Y24" s="21">
        <f>IF(X24=0,0,VLOOKUP(X24,'得点テーブル'!$B$14:$I$59,5,0))</f>
        <v>12</v>
      </c>
      <c r="Z24" s="22"/>
      <c r="AA24" s="21">
        <f>IF(Z24=0,0,VLOOKUP(Z24,'得点テーブル'!$B$14:$I$59,6,0))</f>
        <v>0</v>
      </c>
      <c r="AB24" s="67"/>
      <c r="AC24" s="21">
        <f>IF(AB24=0,0,VLOOKUP(AB24,'得点テーブル'!$B$14:$I$59,7,0))</f>
        <v>0</v>
      </c>
      <c r="AD24" s="67"/>
      <c r="AE24" s="21">
        <f>IF(AD24=0,0,VLOOKUP(AD24,'得点テーブル'!$B$14:$I$59,7,0))*1.25</f>
        <v>0</v>
      </c>
      <c r="AF24" s="107"/>
      <c r="AG24" s="21">
        <f>IF(AF24=0,0,VLOOKUP(AF24,'得点テーブル'!$B$14:$L$59,11,0))</f>
        <v>0</v>
      </c>
      <c r="AH24" s="67" t="s">
        <v>485</v>
      </c>
      <c r="AI24" s="21">
        <f>IF(AH24=0,0,VLOOKUP(AH24,'得点テーブル'!$B$14:$I$59,5,0))</f>
        <v>8</v>
      </c>
      <c r="AJ24" s="67"/>
      <c r="AK24" s="21">
        <f>IF(AJ24=0,0,VLOOKUP(AJ24,'得点テーブル'!$B$14:$K$59,9,0))</f>
        <v>0</v>
      </c>
      <c r="AL24" s="73"/>
      <c r="AM24" s="173">
        <f>IF(AL24=0,0,VLOOKUP(AL24,'得点テーブル'!$B$14:$K$59,10,0))</f>
        <v>0</v>
      </c>
      <c r="AN24" s="73"/>
      <c r="AO24" s="173">
        <f>IF(AN24=0,0,VLOOKUP(AN24,'得点テーブル'!$B$14:$K$59,10,0))</f>
        <v>0</v>
      </c>
      <c r="AP24" s="73"/>
      <c r="AQ24" s="173">
        <f>IF(AP24=0,0,VLOOKUP(AP24,'得点テーブル'!$B$14:$K$59,10,0))</f>
        <v>0</v>
      </c>
      <c r="AR24" s="73"/>
      <c r="AS24" s="173">
        <f>IF(AR24=0,0,VLOOKUP(AR24,'得点テーブル'!$B$14:$K$59,10,0))*1.25</f>
        <v>0</v>
      </c>
      <c r="AT24" s="73"/>
      <c r="AU24" s="173">
        <f>IF(AT24=0,0,VLOOKUP(AT24,'得点テーブル'!$B$14:$K$59,10,0))</f>
        <v>0</v>
      </c>
    </row>
    <row r="25" spans="2:47" ht="13.5">
      <c r="B25" s="129">
        <v>20</v>
      </c>
      <c r="C25" s="23">
        <f t="shared" si="0"/>
        <v>20</v>
      </c>
      <c r="D25" s="148" t="s">
        <v>370</v>
      </c>
      <c r="E25" s="212" t="s">
        <v>484</v>
      </c>
      <c r="F25" s="133" t="s">
        <v>118</v>
      </c>
      <c r="G25" s="20">
        <f t="shared" si="1"/>
        <v>94</v>
      </c>
      <c r="H25" s="73" t="s">
        <v>253</v>
      </c>
      <c r="I25" s="21">
        <f>IF(H25=0,0,VLOOKUP(H25,'得点テーブル'!$B$14:$I$59,2,0))</f>
        <v>3</v>
      </c>
      <c r="J25" s="22"/>
      <c r="K25" s="21">
        <f>IF(J25=0,0,VLOOKUP(J25,'得点テーブル'!$B$14:$I$59,2,0))*0.25</f>
        <v>0</v>
      </c>
      <c r="L25" s="67"/>
      <c r="M25" s="21">
        <f>IF(L25=0,0,VLOOKUP(L25,'得点テーブル'!$B$14:$I$59,2,0))*1.25</f>
        <v>0</v>
      </c>
      <c r="N25" s="74" t="s">
        <v>253</v>
      </c>
      <c r="O25" s="21">
        <f>IF(N25=0,0,VLOOKUP(N25,'得点テーブル'!$B$14:$I$59,3,0))</f>
        <v>5</v>
      </c>
      <c r="P25" s="156"/>
      <c r="Q25" s="21">
        <f>IF(P25=0,0,VLOOKUP(P25,'得点テーブル'!$B$14:$I$59,3,0))*0.25</f>
        <v>0</v>
      </c>
      <c r="R25" s="74"/>
      <c r="S25" s="21">
        <f>IF(R25=0,0,VLOOKUP(R25,'得点テーブル'!$B$14:$I$59,3,0))*1.25</f>
        <v>0</v>
      </c>
      <c r="T25" s="67">
        <v>32</v>
      </c>
      <c r="U25" s="21">
        <f>IF(T25=0,0,VLOOKUP(T25,'得点テーブル'!$B$14:$I$59,4,0))</f>
        <v>16</v>
      </c>
      <c r="V25" s="67"/>
      <c r="W25" s="21">
        <f>IF(V25=0,0,VLOOKUP(V25,'得点テーブル'!$B$14:$I$59,5,0))</f>
        <v>0</v>
      </c>
      <c r="X25" s="67"/>
      <c r="Y25" s="21">
        <f>IF(X25=0,0,VLOOKUP(X25,'得点テーブル'!$B$14:$I$59,5,0))</f>
        <v>0</v>
      </c>
      <c r="Z25" s="22">
        <v>16</v>
      </c>
      <c r="AA25" s="21">
        <f>IF(Z25=0,0,VLOOKUP(Z25,'得点テーブル'!$B$14:$I$59,6,0))</f>
        <v>30</v>
      </c>
      <c r="AB25" s="67">
        <v>64</v>
      </c>
      <c r="AC25" s="21">
        <f>IF(AB25=0,0,VLOOKUP(AB25,'得点テーブル'!$B$14:$I$59,7,0))</f>
        <v>10</v>
      </c>
      <c r="AD25" s="67"/>
      <c r="AE25" s="21">
        <f>IF(AD25=0,0,VLOOKUP(AD25,'得点テーブル'!$B$14:$I$59,7,0))*1.25</f>
        <v>0</v>
      </c>
      <c r="AF25" s="107">
        <v>32</v>
      </c>
      <c r="AG25" s="21">
        <f>IF(AF25=0,0,VLOOKUP(AF25,'得点テーブル'!$B$14:$L$59,11,0))</f>
        <v>30</v>
      </c>
      <c r="AH25" s="67"/>
      <c r="AI25" s="21">
        <f>IF(AH25=0,0,VLOOKUP(AH25,'得点テーブル'!$B$14:$I$59,5,0))</f>
        <v>0</v>
      </c>
      <c r="AJ25" s="67"/>
      <c r="AK25" s="21">
        <f>IF(AJ25=0,0,VLOOKUP(AJ25,'得点テーブル'!$B$14:$K$59,9,0))</f>
        <v>0</v>
      </c>
      <c r="AL25" s="73"/>
      <c r="AM25" s="173">
        <f>IF(AL25=0,0,VLOOKUP(AL25,'得点テーブル'!$B$14:$K$59,10,0))</f>
        <v>0</v>
      </c>
      <c r="AN25" s="73"/>
      <c r="AO25" s="173">
        <f>IF(AN25=0,0,VLOOKUP(AN25,'得点テーブル'!$B$14:$K$59,10,0))</f>
        <v>0</v>
      </c>
      <c r="AP25" s="73"/>
      <c r="AQ25" s="173">
        <f>IF(AP25=0,0,VLOOKUP(AP25,'得点テーブル'!$B$14:$K$59,10,0))</f>
        <v>0</v>
      </c>
      <c r="AR25" s="73"/>
      <c r="AS25" s="173">
        <f>IF(AR25=0,0,VLOOKUP(AR25,'得点テーブル'!$B$14:$K$59,10,0))*1.25</f>
        <v>0</v>
      </c>
      <c r="AT25" s="73"/>
      <c r="AU25" s="173">
        <f>IF(AT25=0,0,VLOOKUP(AT25,'得点テーブル'!$B$14:$K$59,10,0))</f>
        <v>0</v>
      </c>
    </row>
    <row r="26" spans="2:47" ht="13.5">
      <c r="B26" s="129">
        <v>21</v>
      </c>
      <c r="C26" s="23">
        <f t="shared" si="0"/>
        <v>21</v>
      </c>
      <c r="D26" s="148" t="s">
        <v>482</v>
      </c>
      <c r="E26" s="212" t="s">
        <v>529</v>
      </c>
      <c r="F26" s="133" t="s">
        <v>118</v>
      </c>
      <c r="G26" s="20">
        <f t="shared" si="1"/>
        <v>90</v>
      </c>
      <c r="H26" s="73"/>
      <c r="I26" s="21">
        <f>IF(H26=0,0,VLOOKUP(H26,'得点テーブル'!$B$14:$I$59,2,0))</f>
        <v>0</v>
      </c>
      <c r="J26" s="22"/>
      <c r="K26" s="21">
        <f>IF(J26=0,0,VLOOKUP(J26,'得点テーブル'!$B$14:$I$59,2,0))*0.25</f>
        <v>0</v>
      </c>
      <c r="L26" s="67"/>
      <c r="M26" s="21">
        <f>IF(L26=0,0,VLOOKUP(L26,'得点テーブル'!$B$14:$I$59,2,0))*1.25</f>
        <v>0</v>
      </c>
      <c r="N26" s="74">
        <v>16</v>
      </c>
      <c r="O26" s="21">
        <f>IF(N26=0,0,VLOOKUP(N26,'得点テーブル'!$B$14:$I$59,3,0))</f>
        <v>30</v>
      </c>
      <c r="P26" s="156"/>
      <c r="Q26" s="21">
        <f>IF(P26=0,0,VLOOKUP(P26,'得点テーブル'!$B$14:$I$59,3,0))*0.25</f>
        <v>0</v>
      </c>
      <c r="R26" s="74"/>
      <c r="S26" s="21">
        <f>IF(R26=0,0,VLOOKUP(R26,'得点テーブル'!$B$14:$I$59,3,0))*1.25</f>
        <v>0</v>
      </c>
      <c r="T26" s="67">
        <v>32</v>
      </c>
      <c r="U26" s="21">
        <f>IF(T26=0,0,VLOOKUP(T26,'得点テーブル'!$B$14:$I$59,4,0))</f>
        <v>16</v>
      </c>
      <c r="V26" s="67" t="s">
        <v>336</v>
      </c>
      <c r="W26" s="21">
        <f>IF(V26=0,0,VLOOKUP(V26,'得点テーブル'!$B$14:$I$59,5,0))</f>
        <v>3</v>
      </c>
      <c r="X26" s="67"/>
      <c r="Y26" s="21">
        <f>IF(X26=0,0,VLOOKUP(X26,'得点テーブル'!$B$14:$I$59,5,0))</f>
        <v>0</v>
      </c>
      <c r="Z26" s="22">
        <v>16</v>
      </c>
      <c r="AA26" s="21">
        <f>IF(Z26=0,0,VLOOKUP(Z26,'得点テーブル'!$B$14:$I$59,6,0))</f>
        <v>30</v>
      </c>
      <c r="AB26" s="67" t="s">
        <v>253</v>
      </c>
      <c r="AC26" s="21">
        <f>IF(AB26=0,0,VLOOKUP(AB26,'得点テーブル'!$B$14:$I$59,7,0))</f>
        <v>5</v>
      </c>
      <c r="AD26" s="67"/>
      <c r="AE26" s="21">
        <f>IF(AD26=0,0,VLOOKUP(AD26,'得点テーブル'!$B$14:$I$59,7,0))*1.25</f>
        <v>0</v>
      </c>
      <c r="AF26" s="107"/>
      <c r="AG26" s="21">
        <f>IF(AF26=0,0,VLOOKUP(AF26,'得点テーブル'!$B$14:$L$59,11,0))</f>
        <v>0</v>
      </c>
      <c r="AH26" s="67" t="s">
        <v>410</v>
      </c>
      <c r="AI26" s="21">
        <f>IF(AH26=0,0,VLOOKUP(AH26,'得点テーブル'!$B$14:$I$59,5,0))</f>
        <v>6</v>
      </c>
      <c r="AJ26" s="67"/>
      <c r="AK26" s="21">
        <f>IF(AJ26=0,0,VLOOKUP(AJ26,'得点テーブル'!$B$14:$K$59,9,0))</f>
        <v>0</v>
      </c>
      <c r="AL26" s="73"/>
      <c r="AM26" s="173">
        <f>IF(AL26=0,0,VLOOKUP(AL26,'得点テーブル'!$B$14:$K$59,10,0))</f>
        <v>0</v>
      </c>
      <c r="AN26" s="73"/>
      <c r="AO26" s="173">
        <f>IF(AN26=0,0,VLOOKUP(AN26,'得点テーブル'!$B$14:$K$59,10,0))</f>
        <v>0</v>
      </c>
      <c r="AP26" s="73"/>
      <c r="AQ26" s="173">
        <f>IF(AP26=0,0,VLOOKUP(AP26,'得点テーブル'!$B$14:$K$59,10,0))</f>
        <v>0</v>
      </c>
      <c r="AR26" s="73"/>
      <c r="AS26" s="173">
        <f>IF(AR26=0,0,VLOOKUP(AR26,'得点テーブル'!$B$14:$K$59,10,0))*1.25</f>
        <v>0</v>
      </c>
      <c r="AT26" s="73"/>
      <c r="AU26" s="173">
        <f>IF(AT26=0,0,VLOOKUP(AT26,'得点テーブル'!$B$14:$K$59,10,0))</f>
        <v>0</v>
      </c>
    </row>
    <row r="27" spans="2:47" ht="13.5">
      <c r="B27" s="129">
        <v>22</v>
      </c>
      <c r="C27" s="23">
        <f t="shared" si="0"/>
        <v>22</v>
      </c>
      <c r="D27" s="93" t="s">
        <v>123</v>
      </c>
      <c r="E27" s="212" t="s">
        <v>516</v>
      </c>
      <c r="F27" s="133" t="s">
        <v>118</v>
      </c>
      <c r="G27" s="20">
        <f t="shared" si="1"/>
        <v>76</v>
      </c>
      <c r="H27" s="73" t="s">
        <v>441</v>
      </c>
      <c r="I27" s="21">
        <f>IF(H27=0,0,VLOOKUP(H27,'得点テーブル'!$B$14:$I$59,2,0))</f>
        <v>3</v>
      </c>
      <c r="J27" s="22"/>
      <c r="K27" s="21">
        <f>IF(J27=0,0,VLOOKUP(J27,'得点テーブル'!$B$14:$I$59,2,0))*0.25</f>
        <v>0</v>
      </c>
      <c r="L27" s="67"/>
      <c r="M27" s="21">
        <f>IF(L27=0,0,VLOOKUP(L27,'得点テーブル'!$B$14:$I$59,2,0))*1.25</f>
        <v>0</v>
      </c>
      <c r="N27" s="74">
        <v>7</v>
      </c>
      <c r="O27" s="21">
        <f>IF(N27=0,0,VLOOKUP(N27,'得点テーブル'!$B$14:$I$59,3,0))</f>
        <v>50</v>
      </c>
      <c r="P27" s="156"/>
      <c r="Q27" s="21">
        <f>IF(P27=0,0,VLOOKUP(P27,'得点テーブル'!$B$14:$I$59,3,0))*0.25</f>
        <v>0</v>
      </c>
      <c r="R27" s="74"/>
      <c r="S27" s="21">
        <f>IF(R27=0,0,VLOOKUP(R27,'得点テーブル'!$B$14:$I$59,3,0))*1.25</f>
        <v>0</v>
      </c>
      <c r="T27" s="67">
        <v>32</v>
      </c>
      <c r="U27" s="21">
        <f>IF(T27=0,0,VLOOKUP(T27,'得点テーブル'!$B$14:$I$59,4,0))</f>
        <v>16</v>
      </c>
      <c r="V27" s="67"/>
      <c r="W27" s="21">
        <f>IF(V27=0,0,VLOOKUP(V27,'得点テーブル'!$B$14:$I$59,5,0))</f>
        <v>0</v>
      </c>
      <c r="X27" s="67" t="s">
        <v>441</v>
      </c>
      <c r="Y27" s="21">
        <f>IF(X27=0,0,VLOOKUP(X27,'得点テーブル'!$B$14:$I$59,5,0))</f>
        <v>2</v>
      </c>
      <c r="Z27" s="22"/>
      <c r="AA27" s="21">
        <f>IF(Z27=0,0,VLOOKUP(Z27,'得点テーブル'!$B$14:$I$59,6,0))</f>
        <v>0</v>
      </c>
      <c r="AB27" s="67"/>
      <c r="AC27" s="21">
        <f>IF(AB27=0,0,VLOOKUP(AB27,'得点テーブル'!$B$14:$I$59,7,0))</f>
        <v>0</v>
      </c>
      <c r="AD27" s="67"/>
      <c r="AE27" s="21">
        <f>IF(AD27=0,0,VLOOKUP(AD27,'得点テーブル'!$B$14:$I$59,7,0))*1.25</f>
        <v>0</v>
      </c>
      <c r="AF27" s="107"/>
      <c r="AG27" s="21">
        <f>IF(AF27=0,0,VLOOKUP(AF27,'得点テーブル'!$B$14:$L$59,11,0))</f>
        <v>0</v>
      </c>
      <c r="AH27" s="67"/>
      <c r="AI27" s="21">
        <f>IF(AH27=0,0,VLOOKUP(AH27,'得点テーブル'!$B$14:$I$59,5,0))</f>
        <v>0</v>
      </c>
      <c r="AJ27" s="67" t="s">
        <v>253</v>
      </c>
      <c r="AK27" s="21">
        <f>IF(AJ27=0,0,VLOOKUP(AJ27,'得点テーブル'!$B$14:$K$59,9,0))</f>
        <v>5</v>
      </c>
      <c r="AL27" s="73"/>
      <c r="AM27" s="173">
        <f>IF(AL27=0,0,VLOOKUP(AL27,'得点テーブル'!$B$14:$K$59,10,0))</f>
        <v>0</v>
      </c>
      <c r="AN27" s="73"/>
      <c r="AO27" s="173">
        <f>IF(AN27=0,0,VLOOKUP(AN27,'得点テーブル'!$B$14:$K$59,10,0))</f>
        <v>0</v>
      </c>
      <c r="AP27" s="73"/>
      <c r="AQ27" s="173">
        <f>IF(AP27=0,0,VLOOKUP(AP27,'得点テーブル'!$B$14:$K$59,10,0))</f>
        <v>0</v>
      </c>
      <c r="AR27" s="73"/>
      <c r="AS27" s="173">
        <f>IF(AR27=0,0,VLOOKUP(AR27,'得点テーブル'!$B$14:$K$59,10,0))*1.25</f>
        <v>0</v>
      </c>
      <c r="AT27" s="73"/>
      <c r="AU27" s="173">
        <f>IF(AT27=0,0,VLOOKUP(AT27,'得点テーブル'!$B$14:$K$59,10,0))</f>
        <v>0</v>
      </c>
    </row>
    <row r="28" spans="2:47" ht="13.5">
      <c r="B28" s="129">
        <v>23</v>
      </c>
      <c r="C28" s="23">
        <f t="shared" si="0"/>
        <v>23</v>
      </c>
      <c r="D28" s="142" t="s">
        <v>287</v>
      </c>
      <c r="E28" s="231" t="s">
        <v>412</v>
      </c>
      <c r="F28" s="132" t="s">
        <v>119</v>
      </c>
      <c r="G28" s="20">
        <f t="shared" si="1"/>
        <v>68</v>
      </c>
      <c r="H28" s="73" t="s">
        <v>253</v>
      </c>
      <c r="I28" s="21">
        <f>IF(H28=0,0,VLOOKUP(H28,'得点テーブル'!$B$14:$I$59,2,0))</f>
        <v>3</v>
      </c>
      <c r="J28" s="22"/>
      <c r="K28" s="21">
        <f>IF(J28=0,0,VLOOKUP(J28,'得点テーブル'!$B$14:$I$59,2,0))*0.25</f>
        <v>0</v>
      </c>
      <c r="L28" s="67"/>
      <c r="M28" s="21">
        <f>IF(L28=0,0,VLOOKUP(L28,'得点テーブル'!$B$14:$I$59,2,0))*1.25</f>
        <v>0</v>
      </c>
      <c r="N28" s="74" t="s">
        <v>440</v>
      </c>
      <c r="O28" s="21">
        <f>IF(N28=0,0,VLOOKUP(N28,'得点テーブル'!$B$14:$I$59,3,0))</f>
        <v>5</v>
      </c>
      <c r="P28" s="156"/>
      <c r="Q28" s="21">
        <f>IF(P28=0,0,VLOOKUP(P28,'得点テーブル'!$B$14:$I$59,3,0))*0.25</f>
        <v>0</v>
      </c>
      <c r="R28" s="74"/>
      <c r="S28" s="21">
        <f>IF(R28=0,0,VLOOKUP(R28,'得点テーブル'!$B$14:$I$59,3,0))*1.25</f>
        <v>0</v>
      </c>
      <c r="T28" s="67">
        <v>32</v>
      </c>
      <c r="U28" s="21">
        <f>IF(T28=0,0,VLOOKUP(T28,'得点テーブル'!$B$14:$I$59,4,0))</f>
        <v>16</v>
      </c>
      <c r="V28" s="67" t="s">
        <v>338</v>
      </c>
      <c r="W28" s="21">
        <f>IF(V28=0,0,VLOOKUP(V28,'得点テーブル'!$B$14:$I$59,5,0))</f>
        <v>4</v>
      </c>
      <c r="X28" s="67"/>
      <c r="Y28" s="21">
        <f>IF(X28=0,0,VLOOKUP(X28,'得点テーブル'!$B$14:$I$59,5,0))</f>
        <v>0</v>
      </c>
      <c r="Z28" s="22">
        <v>16</v>
      </c>
      <c r="AA28" s="21">
        <f>IF(Z28=0,0,VLOOKUP(Z28,'得点テーブル'!$B$14:$I$59,6,0))</f>
        <v>30</v>
      </c>
      <c r="AB28" s="67">
        <v>64</v>
      </c>
      <c r="AC28" s="21">
        <f>IF(AB28=0,0,VLOOKUP(AB28,'得点テーブル'!$B$14:$I$59,7,0))</f>
        <v>10</v>
      </c>
      <c r="AD28" s="67"/>
      <c r="AE28" s="21">
        <f>IF(AD28=0,0,VLOOKUP(AD28,'得点テーブル'!$B$14:$I$59,7,0))*1.25</f>
        <v>0</v>
      </c>
      <c r="AF28" s="138"/>
      <c r="AG28" s="21">
        <f>IF(AF28=0,0,VLOOKUP(AF28,'得点テーブル'!$B$14:$L$59,11,0))</f>
        <v>0</v>
      </c>
      <c r="AH28" s="67"/>
      <c r="AI28" s="21">
        <f>IF(AH28=0,0,VLOOKUP(AH28,'得点テーブル'!$B$14:$I$59,5,0))</f>
        <v>0</v>
      </c>
      <c r="AJ28" s="22"/>
      <c r="AK28" s="21">
        <f>IF(AJ28=0,0,VLOOKUP(AJ28,'得点テーブル'!$B$14:$K$59,9,0))</f>
        <v>0</v>
      </c>
      <c r="AL28" s="73"/>
      <c r="AM28" s="173">
        <f>IF(AL28=0,0,VLOOKUP(AL28,'得点テーブル'!$B$14:$K$59,10,0))</f>
        <v>0</v>
      </c>
      <c r="AN28" s="73"/>
      <c r="AO28" s="173">
        <f>IF(AN28=0,0,VLOOKUP(AN28,'得点テーブル'!$B$14:$K$59,10,0))</f>
        <v>0</v>
      </c>
      <c r="AP28" s="73"/>
      <c r="AQ28" s="173">
        <f>IF(AP28=0,0,VLOOKUP(AP28,'得点テーブル'!$B$14:$K$59,10,0))</f>
        <v>0</v>
      </c>
      <c r="AR28" s="73"/>
      <c r="AS28" s="173">
        <f>IF(AR28=0,0,VLOOKUP(AR28,'得点テーブル'!$B$14:$K$59,10,0))*1.25</f>
        <v>0</v>
      </c>
      <c r="AT28" s="73"/>
      <c r="AU28" s="173">
        <f>IF(AT28=0,0,VLOOKUP(AT28,'得点テーブル'!$B$14:$K$59,10,0))</f>
        <v>0</v>
      </c>
    </row>
    <row r="29" spans="2:47" ht="13.5">
      <c r="B29" s="129">
        <v>24</v>
      </c>
      <c r="C29" s="23">
        <f t="shared" si="0"/>
        <v>24</v>
      </c>
      <c r="D29" s="148" t="s">
        <v>509</v>
      </c>
      <c r="E29" s="212" t="s">
        <v>475</v>
      </c>
      <c r="F29" s="133" t="s">
        <v>118</v>
      </c>
      <c r="G29" s="20">
        <f t="shared" si="1"/>
        <v>65</v>
      </c>
      <c r="H29" s="73"/>
      <c r="I29" s="21">
        <f>IF(H29=0,0,VLOOKUP(H29,'得点テーブル'!$B$14:$I$59,2,0))</f>
        <v>0</v>
      </c>
      <c r="J29" s="22"/>
      <c r="K29" s="21">
        <f>IF(J29=0,0,VLOOKUP(J29,'得点テーブル'!$B$14:$I$59,2,0))*0.25</f>
        <v>0</v>
      </c>
      <c r="L29" s="67"/>
      <c r="M29" s="21">
        <f>IF(L29=0,0,VLOOKUP(L29,'得点テーブル'!$B$14:$I$59,2,0))*1.25</f>
        <v>0</v>
      </c>
      <c r="N29" s="74" t="s">
        <v>441</v>
      </c>
      <c r="O29" s="21">
        <f>IF(N29=0,0,VLOOKUP(N29,'得点テーブル'!$B$14:$I$59,3,0))</f>
        <v>5</v>
      </c>
      <c r="P29" s="156"/>
      <c r="Q29" s="21">
        <f>IF(P29=0,0,VLOOKUP(P29,'得点テーブル'!$B$14:$I$59,3,0))*0.25</f>
        <v>0</v>
      </c>
      <c r="R29" s="74"/>
      <c r="S29" s="21">
        <f>IF(R29=0,0,VLOOKUP(R29,'得点テーブル'!$B$14:$I$59,3,0))*1.25</f>
        <v>0</v>
      </c>
      <c r="T29" s="67">
        <v>32</v>
      </c>
      <c r="U29" s="21">
        <f>IF(T29=0,0,VLOOKUP(T29,'得点テーブル'!$B$14:$I$59,4,0))</f>
        <v>16</v>
      </c>
      <c r="V29" s="67" t="s">
        <v>410</v>
      </c>
      <c r="W29" s="21">
        <f>IF(V29=0,0,VLOOKUP(V29,'得点テーブル'!$B$14:$I$59,5,0))</f>
        <v>6</v>
      </c>
      <c r="X29" s="67" t="s">
        <v>538</v>
      </c>
      <c r="Y29" s="21">
        <f>IF(X29=0,0,VLOOKUP(X29,'得点テーブル'!$B$14:$I$59,5,0))</f>
        <v>3</v>
      </c>
      <c r="Z29" s="22">
        <v>16</v>
      </c>
      <c r="AA29" s="21">
        <f>IF(Z29=0,0,VLOOKUP(Z29,'得点テーブル'!$B$14:$I$59,6,0))</f>
        <v>30</v>
      </c>
      <c r="AB29" s="67" t="s">
        <v>253</v>
      </c>
      <c r="AC29" s="21">
        <f>IF(AB29=0,0,VLOOKUP(AB29,'得点テーブル'!$B$14:$I$59,7,0))</f>
        <v>5</v>
      </c>
      <c r="AD29" s="67"/>
      <c r="AE29" s="21">
        <f>IF(AD29=0,0,VLOOKUP(AD29,'得点テーブル'!$B$14:$I$59,7,0))*1.25</f>
        <v>0</v>
      </c>
      <c r="AF29" s="107"/>
      <c r="AG29" s="21">
        <f>IF(AF29=0,0,VLOOKUP(AF29,'得点テーブル'!$B$14:$L$59,11,0))</f>
        <v>0</v>
      </c>
      <c r="AH29" s="67"/>
      <c r="AI29" s="21">
        <f>IF(AH29=0,0,VLOOKUP(AH29,'得点テーブル'!$B$14:$I$59,5,0))</f>
        <v>0</v>
      </c>
      <c r="AJ29" s="67"/>
      <c r="AK29" s="21">
        <f>IF(AJ29=0,0,VLOOKUP(AJ29,'得点テーブル'!$B$14:$K$59,9,0))</f>
        <v>0</v>
      </c>
      <c r="AL29" s="73"/>
      <c r="AM29" s="173">
        <f>IF(AL29=0,0,VLOOKUP(AL29,'得点テーブル'!$B$14:$K$59,10,0))</f>
        <v>0</v>
      </c>
      <c r="AN29" s="73"/>
      <c r="AO29" s="173">
        <f>IF(AN29=0,0,VLOOKUP(AN29,'得点テーブル'!$B$14:$K$59,10,0))</f>
        <v>0</v>
      </c>
      <c r="AP29" s="73"/>
      <c r="AQ29" s="173">
        <f>IF(AP29=0,0,VLOOKUP(AP29,'得点テーブル'!$B$14:$K$59,10,0))</f>
        <v>0</v>
      </c>
      <c r="AR29" s="73"/>
      <c r="AS29" s="173">
        <f>IF(AR29=0,0,VLOOKUP(AR29,'得点テーブル'!$B$14:$K$59,10,0))*1.25</f>
        <v>0</v>
      </c>
      <c r="AT29" s="73"/>
      <c r="AU29" s="173">
        <f>IF(AT29=0,0,VLOOKUP(AT29,'得点テーブル'!$B$14:$K$59,10,0))</f>
        <v>0</v>
      </c>
    </row>
    <row r="30" spans="2:47" ht="13.5">
      <c r="B30" s="129">
        <v>25</v>
      </c>
      <c r="C30" s="23">
        <f t="shared" si="0"/>
        <v>25</v>
      </c>
      <c r="D30" s="84" t="s">
        <v>136</v>
      </c>
      <c r="E30" s="212" t="s">
        <v>658</v>
      </c>
      <c r="F30" s="132" t="s">
        <v>119</v>
      </c>
      <c r="G30" s="20">
        <f t="shared" si="1"/>
        <v>64</v>
      </c>
      <c r="H30" s="73" t="s">
        <v>253</v>
      </c>
      <c r="I30" s="21">
        <f>IF(H30=0,0,VLOOKUP(H30,'得点テーブル'!$B$14:$I$59,2,0))</f>
        <v>3</v>
      </c>
      <c r="J30" s="22"/>
      <c r="K30" s="21">
        <f>IF(J30=0,0,VLOOKUP(J30,'得点テーブル'!$B$14:$I$59,2,0))*0.25</f>
        <v>0</v>
      </c>
      <c r="L30" s="67"/>
      <c r="M30" s="21">
        <f>IF(L30=0,0,VLOOKUP(L30,'得点テーブル'!$B$14:$I$59,2,0))*1.25</f>
        <v>0</v>
      </c>
      <c r="N30" s="74">
        <v>16</v>
      </c>
      <c r="O30" s="21">
        <f>IF(N30=0,0,VLOOKUP(N30,'得点テーブル'!$B$14:$I$59,3,0))</f>
        <v>30</v>
      </c>
      <c r="P30" s="156"/>
      <c r="Q30" s="21">
        <f>IF(P30=0,0,VLOOKUP(P30,'得点テーブル'!$B$14:$I$59,3,0))*0.25</f>
        <v>0</v>
      </c>
      <c r="R30" s="74"/>
      <c r="S30" s="21">
        <f>IF(R30=0,0,VLOOKUP(R30,'得点テーブル'!$B$14:$I$59,3,0))*1.25</f>
        <v>0</v>
      </c>
      <c r="T30" s="67">
        <v>32</v>
      </c>
      <c r="U30" s="21">
        <f>IF(T30=0,0,VLOOKUP(T30,'得点テーブル'!$B$14:$I$59,4,0))</f>
        <v>16</v>
      </c>
      <c r="V30" s="67"/>
      <c r="W30" s="21">
        <f>IF(V30=0,0,VLOOKUP(V30,'得点テーブル'!$B$14:$I$59,5,0))</f>
        <v>0</v>
      </c>
      <c r="X30" s="67"/>
      <c r="Y30" s="21">
        <f>IF(X30=0,0,VLOOKUP(X30,'得点テーブル'!$B$14:$I$59,5,0))</f>
        <v>0</v>
      </c>
      <c r="Z30" s="22" t="s">
        <v>253</v>
      </c>
      <c r="AA30" s="21">
        <f>IF(Z30=0,0,VLOOKUP(Z30,'得点テーブル'!$B$14:$I$59,6,0))</f>
        <v>5</v>
      </c>
      <c r="AB30" s="67">
        <v>64</v>
      </c>
      <c r="AC30" s="21">
        <f>IF(AB30=0,0,VLOOKUP(AB30,'得点テーブル'!$B$14:$I$59,7,0))</f>
        <v>10</v>
      </c>
      <c r="AD30" s="67"/>
      <c r="AE30" s="21">
        <f>IF(AD30=0,0,VLOOKUP(AD30,'得点テーブル'!$B$14:$I$59,7,0))*1.25</f>
        <v>0</v>
      </c>
      <c r="AF30" s="138"/>
      <c r="AG30" s="21">
        <f>IF(AF30=0,0,VLOOKUP(AF30,'得点テーブル'!$B$14:$L$59,11,0))</f>
        <v>0</v>
      </c>
      <c r="AH30" s="67"/>
      <c r="AI30" s="21">
        <f>IF(AH30=0,0,VLOOKUP(AH30,'得点テーブル'!$B$14:$I$59,5,0))</f>
        <v>0</v>
      </c>
      <c r="AJ30" s="22"/>
      <c r="AK30" s="21">
        <f>IF(AJ30=0,0,VLOOKUP(AJ30,'得点テーブル'!$B$14:$K$59,9,0))</f>
        <v>0</v>
      </c>
      <c r="AL30" s="73"/>
      <c r="AM30" s="173">
        <f>IF(AL30=0,0,VLOOKUP(AL30,'得点テーブル'!$B$14:$K$59,10,0))</f>
        <v>0</v>
      </c>
      <c r="AN30" s="73"/>
      <c r="AO30" s="173">
        <f>IF(AN30=0,0,VLOOKUP(AN30,'得点テーブル'!$B$14:$K$59,10,0))</f>
        <v>0</v>
      </c>
      <c r="AP30" s="73"/>
      <c r="AQ30" s="173">
        <f>IF(AP30=0,0,VLOOKUP(AP30,'得点テーブル'!$B$14:$K$59,10,0))</f>
        <v>0</v>
      </c>
      <c r="AR30" s="73"/>
      <c r="AS30" s="173">
        <f>IF(AR30=0,0,VLOOKUP(AR30,'得点テーブル'!$B$14:$K$59,10,0))*1.25</f>
        <v>0</v>
      </c>
      <c r="AT30" s="73"/>
      <c r="AU30" s="173">
        <f>IF(AT30=0,0,VLOOKUP(AT30,'得点テーブル'!$B$14:$K$59,10,0))</f>
        <v>0</v>
      </c>
    </row>
    <row r="31" spans="2:47" ht="13.5">
      <c r="B31" s="129">
        <v>26</v>
      </c>
      <c r="C31" s="23">
        <f t="shared" si="0"/>
        <v>26</v>
      </c>
      <c r="D31" s="148" t="s">
        <v>372</v>
      </c>
      <c r="E31" s="212" t="s">
        <v>21</v>
      </c>
      <c r="F31" s="132" t="s">
        <v>85</v>
      </c>
      <c r="G31" s="20">
        <f t="shared" si="1"/>
        <v>60.25</v>
      </c>
      <c r="H31" s="73"/>
      <c r="I31" s="21">
        <f>IF(H31=0,0,VLOOKUP(H31,'得点テーブル'!$B$14:$I$59,2,0))</f>
        <v>0</v>
      </c>
      <c r="J31" s="22"/>
      <c r="K31" s="21">
        <f>IF(J31=0,0,VLOOKUP(J31,'得点テーブル'!$B$14:$I$59,2,0))*0.25</f>
        <v>0</v>
      </c>
      <c r="L31" s="67"/>
      <c r="M31" s="21">
        <f>IF(L31=0,0,VLOOKUP(L31,'得点テーブル'!$B$14:$I$59,2,0))*1.25</f>
        <v>0</v>
      </c>
      <c r="N31" s="74"/>
      <c r="O31" s="21">
        <f>IF(N31=0,0,VLOOKUP(N31,'得点テーブル'!$B$14:$I$59,3,0))</f>
        <v>0</v>
      </c>
      <c r="P31" s="156"/>
      <c r="Q31" s="21">
        <f>IF(P31=0,0,VLOOKUP(P31,'得点テーブル'!$B$14:$I$59,3,0))*0.25</f>
        <v>0</v>
      </c>
      <c r="R31" s="74"/>
      <c r="S31" s="21">
        <f>IF(R31=0,0,VLOOKUP(R31,'得点テーブル'!$B$14:$I$59,3,0))*1.25</f>
        <v>0</v>
      </c>
      <c r="T31" s="67">
        <v>16</v>
      </c>
      <c r="U31" s="21">
        <f>IF(T31=0,0,VLOOKUP(T31,'得点テーブル'!$B$14:$I$59,4,0))</f>
        <v>24</v>
      </c>
      <c r="V31" s="67"/>
      <c r="W31" s="21">
        <f>IF(V31=0,0,VLOOKUP(V31,'得点テーブル'!$B$14:$I$59,5,0))</f>
        <v>0</v>
      </c>
      <c r="X31" s="67"/>
      <c r="Y31" s="21">
        <f>IF(X31=0,0,VLOOKUP(X31,'得点テーブル'!$B$14:$I$59,5,0))</f>
        <v>0</v>
      </c>
      <c r="Z31" s="22"/>
      <c r="AA31" s="21">
        <f>IF(Z31=0,0,VLOOKUP(Z31,'得点テーブル'!$B$14:$I$59,6,0))</f>
        <v>0</v>
      </c>
      <c r="AB31" s="67"/>
      <c r="AC31" s="21">
        <f>IF(AB31=0,0,VLOOKUP(AB31,'得点テーブル'!$B$14:$I$59,7,0))</f>
        <v>0</v>
      </c>
      <c r="AD31" s="67" t="s">
        <v>253</v>
      </c>
      <c r="AE31" s="21">
        <f>IF(AD31=0,0,VLOOKUP(AD31,'得点テーブル'!$B$14:$I$59,7,0))*1.25</f>
        <v>6.25</v>
      </c>
      <c r="AF31" s="107">
        <v>32</v>
      </c>
      <c r="AG31" s="21">
        <f>IF(AF31=0,0,VLOOKUP(AF31,'得点テーブル'!$B$14:$L$59,11,0))</f>
        <v>30</v>
      </c>
      <c r="AH31" s="67"/>
      <c r="AI31" s="21">
        <f>IF(AH31=0,0,VLOOKUP(AH31,'得点テーブル'!$B$14:$I$59,5,0))</f>
        <v>0</v>
      </c>
      <c r="AJ31" s="67"/>
      <c r="AK31" s="21">
        <f>IF(AJ31=0,0,VLOOKUP(AJ31,'得点テーブル'!$B$14:$K$59,9,0))</f>
        <v>0</v>
      </c>
      <c r="AL31" s="73"/>
      <c r="AM31" s="173">
        <f>IF(AL31=0,0,VLOOKUP(AL31,'得点テーブル'!$B$14:$K$59,10,0))</f>
        <v>0</v>
      </c>
      <c r="AN31" s="73"/>
      <c r="AO31" s="173">
        <f>IF(AN31=0,0,VLOOKUP(AN31,'得点テーブル'!$B$14:$K$59,10,0))</f>
        <v>0</v>
      </c>
      <c r="AP31" s="73"/>
      <c r="AQ31" s="173">
        <f>IF(AP31=0,0,VLOOKUP(AP31,'得点テーブル'!$B$14:$K$59,10,0))</f>
        <v>0</v>
      </c>
      <c r="AR31" s="73"/>
      <c r="AS31" s="173">
        <f>IF(AR31=0,0,VLOOKUP(AR31,'得点テーブル'!$B$14:$K$59,10,0))*1.25</f>
        <v>0</v>
      </c>
      <c r="AT31" s="73"/>
      <c r="AU31" s="173">
        <f>IF(AT31=0,0,VLOOKUP(AT31,'得点テーブル'!$B$14:$K$59,10,0))</f>
        <v>0</v>
      </c>
    </row>
    <row r="32" spans="2:47" ht="13.5">
      <c r="B32" s="129">
        <v>27</v>
      </c>
      <c r="C32" s="23">
        <f t="shared" si="0"/>
        <v>27</v>
      </c>
      <c r="D32" s="84" t="s">
        <v>155</v>
      </c>
      <c r="E32" s="211" t="s">
        <v>507</v>
      </c>
      <c r="F32" s="132" t="s">
        <v>119</v>
      </c>
      <c r="G32" s="20">
        <f t="shared" si="1"/>
        <v>50</v>
      </c>
      <c r="H32" s="73"/>
      <c r="I32" s="21">
        <f>IF(H32=0,0,VLOOKUP(H32,'得点テーブル'!$B$14:$I$59,2,0))</f>
        <v>0</v>
      </c>
      <c r="J32" s="22"/>
      <c r="K32" s="21">
        <f>IF(J32=0,0,VLOOKUP(J32,'得点テーブル'!$B$14:$I$59,2,0))*0.25</f>
        <v>0</v>
      </c>
      <c r="L32" s="67"/>
      <c r="M32" s="21">
        <f>IF(L32=0,0,VLOOKUP(L32,'得点テーブル'!$B$14:$I$59,2,0))*1.25</f>
        <v>0</v>
      </c>
      <c r="N32" s="74"/>
      <c r="O32" s="21">
        <f>IF(N32=0,0,VLOOKUP(N32,'得点テーブル'!$B$14:$I$59,3,0))</f>
        <v>0</v>
      </c>
      <c r="P32" s="156"/>
      <c r="Q32" s="21">
        <f>IF(P32=0,0,VLOOKUP(P32,'得点テーブル'!$B$14:$I$59,3,0))*0.25</f>
        <v>0</v>
      </c>
      <c r="R32" s="74"/>
      <c r="S32" s="21">
        <f>IF(R32=0,0,VLOOKUP(R32,'得点テーブル'!$B$14:$I$59,3,0))*1.25</f>
        <v>0</v>
      </c>
      <c r="T32" s="67"/>
      <c r="U32" s="21">
        <f>IF(T32=0,0,VLOOKUP(T32,'得点テーブル'!$B$14:$I$59,4,0))</f>
        <v>0</v>
      </c>
      <c r="V32" s="67"/>
      <c r="W32" s="21">
        <f>IF(V32=0,0,VLOOKUP(V32,'得点テーブル'!$B$14:$I$59,5,0))</f>
        <v>0</v>
      </c>
      <c r="X32" s="67"/>
      <c r="Y32" s="21">
        <f>IF(X32=0,0,VLOOKUP(X32,'得点テーブル'!$B$14:$I$59,5,0))</f>
        <v>0</v>
      </c>
      <c r="Z32" s="22">
        <v>8</v>
      </c>
      <c r="AA32" s="21">
        <f>IF(Z32=0,0,VLOOKUP(Z32,'得点テーブル'!$B$14:$I$59,6,0))</f>
        <v>50</v>
      </c>
      <c r="AB32" s="67"/>
      <c r="AC32" s="21">
        <f>IF(AB32=0,0,VLOOKUP(AB32,'得点テーブル'!$B$14:$I$59,7,0))</f>
        <v>0</v>
      </c>
      <c r="AD32" s="67"/>
      <c r="AE32" s="21">
        <f>IF(AD32=0,0,VLOOKUP(AD32,'得点テーブル'!$B$14:$I$59,7,0))*1.25</f>
        <v>0</v>
      </c>
      <c r="AF32" s="138"/>
      <c r="AG32" s="21">
        <f>IF(AF32=0,0,VLOOKUP(AF32,'得点テーブル'!$B$14:$L$59,11,0))</f>
        <v>0</v>
      </c>
      <c r="AH32" s="67"/>
      <c r="AI32" s="21">
        <f>IF(AH32=0,0,VLOOKUP(AH32,'得点テーブル'!$B$14:$I$59,5,0))</f>
        <v>0</v>
      </c>
      <c r="AJ32" s="22"/>
      <c r="AK32" s="21">
        <f>IF(AJ32=0,0,VLOOKUP(AJ32,'得点テーブル'!$B$14:$K$59,9,0))</f>
        <v>0</v>
      </c>
      <c r="AL32" s="73"/>
      <c r="AM32" s="173">
        <f>IF(AL32=0,0,VLOOKUP(AL32,'得点テーブル'!$B$14:$K$59,10,0))</f>
        <v>0</v>
      </c>
      <c r="AN32" s="73"/>
      <c r="AO32" s="173">
        <f>IF(AN32=0,0,VLOOKUP(AN32,'得点テーブル'!$B$14:$K$59,10,0))</f>
        <v>0</v>
      </c>
      <c r="AP32" s="73"/>
      <c r="AQ32" s="173">
        <f>IF(AP32=0,0,VLOOKUP(AP32,'得点テーブル'!$B$14:$K$59,10,0))</f>
        <v>0</v>
      </c>
      <c r="AR32" s="73"/>
      <c r="AS32" s="173">
        <f>IF(AR32=0,0,VLOOKUP(AR32,'得点テーブル'!$B$14:$K$59,10,0))*1.25</f>
        <v>0</v>
      </c>
      <c r="AT32" s="73"/>
      <c r="AU32" s="173">
        <f>IF(AT32=0,0,VLOOKUP(AT32,'得点テーブル'!$B$14:$K$59,10,0))</f>
        <v>0</v>
      </c>
    </row>
    <row r="33" spans="2:47" ht="13.5">
      <c r="B33" s="129">
        <v>28</v>
      </c>
      <c r="C33" s="23">
        <f t="shared" si="0"/>
        <v>28</v>
      </c>
      <c r="D33" s="148" t="s">
        <v>373</v>
      </c>
      <c r="E33" s="212" t="s">
        <v>479</v>
      </c>
      <c r="F33" s="132" t="s">
        <v>119</v>
      </c>
      <c r="G33" s="20">
        <f t="shared" si="1"/>
        <v>49.75</v>
      </c>
      <c r="H33" s="73"/>
      <c r="I33" s="21">
        <f>IF(H33=0,0,VLOOKUP(H33,'得点テーブル'!$B$14:$I$59,2,0))</f>
        <v>0</v>
      </c>
      <c r="J33" s="22">
        <v>8</v>
      </c>
      <c r="K33" s="21">
        <f>IF(J33=0,0,VLOOKUP(J33,'得点テーブル'!$B$14:$I$59,2,0))*0.25</f>
        <v>11.25</v>
      </c>
      <c r="L33" s="67"/>
      <c r="M33" s="21">
        <f>IF(L33=0,0,VLOOKUP(L33,'得点テーブル'!$B$14:$I$59,2,0))*1.25</f>
        <v>0</v>
      </c>
      <c r="N33" s="74"/>
      <c r="O33" s="21">
        <f>IF(N33=0,0,VLOOKUP(N33,'得点テーブル'!$B$14:$I$59,3,0))</f>
        <v>0</v>
      </c>
      <c r="P33" s="156">
        <v>16</v>
      </c>
      <c r="Q33" s="21">
        <f>IF(P33=0,0,VLOOKUP(P33,'得点テーブル'!$B$14:$I$59,3,0))*0.25</f>
        <v>7.5</v>
      </c>
      <c r="R33" s="74"/>
      <c r="S33" s="21">
        <f>IF(R33=0,0,VLOOKUP(R33,'得点テーブル'!$B$14:$I$59,3,0))*1.25</f>
        <v>0</v>
      </c>
      <c r="T33" s="67">
        <v>32</v>
      </c>
      <c r="U33" s="21">
        <f>IF(T33=0,0,VLOOKUP(T33,'得点テーブル'!$B$14:$I$59,4,0))</f>
        <v>16</v>
      </c>
      <c r="V33" s="67"/>
      <c r="W33" s="21">
        <f>IF(V33=0,0,VLOOKUP(V33,'得点テーブル'!$B$14:$I$59,5,0))</f>
        <v>0</v>
      </c>
      <c r="X33" s="67"/>
      <c r="Y33" s="21">
        <f>IF(X33=0,0,VLOOKUP(X33,'得点テーブル'!$B$14:$I$59,5,0))</f>
        <v>0</v>
      </c>
      <c r="Z33" s="22"/>
      <c r="AA33" s="21">
        <f>IF(Z33=0,0,VLOOKUP(Z33,'得点テーブル'!$B$14:$I$59,6,0))</f>
        <v>0</v>
      </c>
      <c r="AB33" s="67"/>
      <c r="AC33" s="21">
        <f>IF(AB33=0,0,VLOOKUP(AB33,'得点テーブル'!$B$14:$I$59,7,0))</f>
        <v>0</v>
      </c>
      <c r="AD33" s="67"/>
      <c r="AE33" s="21">
        <f>IF(AD33=0,0,VLOOKUP(AD33,'得点テーブル'!$B$14:$I$59,7,0))*1.25</f>
        <v>0</v>
      </c>
      <c r="AF33" s="138" t="s">
        <v>253</v>
      </c>
      <c r="AG33" s="21">
        <f>IF(AF33=0,0,VLOOKUP(AF33,'得点テーブル'!$B$14:$L$59,11,0))</f>
        <v>10</v>
      </c>
      <c r="AH33" s="67"/>
      <c r="AI33" s="21">
        <f>IF(AH33=0,0,VLOOKUP(AH33,'得点テーブル'!$B$14:$I$59,5,0))</f>
        <v>0</v>
      </c>
      <c r="AJ33" s="67" t="s">
        <v>253</v>
      </c>
      <c r="AK33" s="21">
        <f>IF(AJ33=0,0,VLOOKUP(AJ33,'得点テーブル'!$B$14:$K$59,9,0))</f>
        <v>5</v>
      </c>
      <c r="AL33" s="73"/>
      <c r="AM33" s="173">
        <f>IF(AL33=0,0,VLOOKUP(AL33,'得点テーブル'!$B$14:$K$59,10,0))</f>
        <v>0</v>
      </c>
      <c r="AN33" s="73"/>
      <c r="AO33" s="173">
        <f>IF(AN33=0,0,VLOOKUP(AN33,'得点テーブル'!$B$14:$K$59,10,0))</f>
        <v>0</v>
      </c>
      <c r="AP33" s="73"/>
      <c r="AQ33" s="173">
        <f>IF(AP33=0,0,VLOOKUP(AP33,'得点テーブル'!$B$14:$K$59,10,0))</f>
        <v>0</v>
      </c>
      <c r="AR33" s="73"/>
      <c r="AS33" s="173">
        <f>IF(AR33=0,0,VLOOKUP(AR33,'得点テーブル'!$B$14:$K$59,10,0))*1.25</f>
        <v>0</v>
      </c>
      <c r="AT33" s="73"/>
      <c r="AU33" s="173">
        <f>IF(AT33=0,0,VLOOKUP(AT33,'得点テーブル'!$B$14:$K$59,10,0))</f>
        <v>0</v>
      </c>
    </row>
    <row r="34" spans="2:47" ht="13.5">
      <c r="B34" s="129">
        <v>29</v>
      </c>
      <c r="C34" s="23">
        <f t="shared" si="0"/>
        <v>29</v>
      </c>
      <c r="D34" s="148" t="s">
        <v>480</v>
      </c>
      <c r="E34" s="212" t="s">
        <v>529</v>
      </c>
      <c r="F34" s="133" t="s">
        <v>118</v>
      </c>
      <c r="G34" s="20">
        <f t="shared" si="1"/>
        <v>48</v>
      </c>
      <c r="H34" s="73"/>
      <c r="I34" s="21">
        <f>IF(H34=0,0,VLOOKUP(H34,'得点テーブル'!$B$14:$I$59,2,0))</f>
        <v>0</v>
      </c>
      <c r="J34" s="22"/>
      <c r="K34" s="21">
        <f>IF(J34=0,0,VLOOKUP(J34,'得点テーブル'!$B$14:$I$59,2,0))*0.25</f>
        <v>0</v>
      </c>
      <c r="L34" s="67"/>
      <c r="M34" s="21">
        <f>IF(L34=0,0,VLOOKUP(L34,'得点テーブル'!$B$14:$I$59,2,0))*1.25</f>
        <v>0</v>
      </c>
      <c r="N34" s="74" t="s">
        <v>441</v>
      </c>
      <c r="O34" s="21">
        <f>IF(N34=0,0,VLOOKUP(N34,'得点テーブル'!$B$14:$I$59,3,0))</f>
        <v>5</v>
      </c>
      <c r="P34" s="156"/>
      <c r="Q34" s="21">
        <f>IF(P34=0,0,VLOOKUP(P34,'得点テーブル'!$B$14:$I$59,3,0))*0.25</f>
        <v>0</v>
      </c>
      <c r="R34" s="74"/>
      <c r="S34" s="21">
        <f>IF(R34=0,0,VLOOKUP(R34,'得点テーブル'!$B$14:$I$59,3,0))*1.25</f>
        <v>0</v>
      </c>
      <c r="T34" s="67">
        <v>64</v>
      </c>
      <c r="U34" s="21">
        <f>IF(T34=0,0,VLOOKUP(T34,'得点テーブル'!$B$14:$I$59,4,0))</f>
        <v>8</v>
      </c>
      <c r="V34" s="67"/>
      <c r="W34" s="21">
        <f>IF(V34=0,0,VLOOKUP(V34,'得点テーブル'!$B$14:$I$59,5,0))</f>
        <v>0</v>
      </c>
      <c r="X34" s="67"/>
      <c r="Y34" s="21">
        <f>IF(X34=0,0,VLOOKUP(X34,'得点テーブル'!$B$14:$I$59,5,0))</f>
        <v>0</v>
      </c>
      <c r="Z34" s="22">
        <v>16</v>
      </c>
      <c r="AA34" s="21">
        <f>IF(Z34=0,0,VLOOKUP(Z34,'得点テーブル'!$B$14:$I$59,6,0))</f>
        <v>30</v>
      </c>
      <c r="AB34" s="67" t="s">
        <v>441</v>
      </c>
      <c r="AC34" s="21">
        <f>IF(AB34=0,0,VLOOKUP(AB34,'得点テーブル'!$B$14:$I$59,7,0))</f>
        <v>5</v>
      </c>
      <c r="AD34" s="67"/>
      <c r="AE34" s="21">
        <f>IF(AD34=0,0,VLOOKUP(AD34,'得点テーブル'!$B$14:$I$59,7,0))*1.25</f>
        <v>0</v>
      </c>
      <c r="AF34" s="107"/>
      <c r="AG34" s="21">
        <f>IF(AF34=0,0,VLOOKUP(AF34,'得点テーブル'!$B$14:$L$59,11,0))</f>
        <v>0</v>
      </c>
      <c r="AH34" s="67"/>
      <c r="AI34" s="21">
        <f>IF(AH34=0,0,VLOOKUP(AH34,'得点テーブル'!$B$14:$I$59,5,0))</f>
        <v>0</v>
      </c>
      <c r="AJ34" s="67"/>
      <c r="AK34" s="21">
        <f>IF(AJ34=0,0,VLOOKUP(AJ34,'得点テーブル'!$B$14:$K$59,9,0))</f>
        <v>0</v>
      </c>
      <c r="AL34" s="73"/>
      <c r="AM34" s="173">
        <f>IF(AL34=0,0,VLOOKUP(AL34,'得点テーブル'!$B$14:$K$59,10,0))</f>
        <v>0</v>
      </c>
      <c r="AN34" s="73"/>
      <c r="AO34" s="173">
        <f>IF(AN34=0,0,VLOOKUP(AN34,'得点テーブル'!$B$14:$K$59,10,0))</f>
        <v>0</v>
      </c>
      <c r="AP34" s="73"/>
      <c r="AQ34" s="173">
        <f>IF(AP34=0,0,VLOOKUP(AP34,'得点テーブル'!$B$14:$K$59,10,0))</f>
        <v>0</v>
      </c>
      <c r="AR34" s="73"/>
      <c r="AS34" s="173">
        <f>IF(AR34=0,0,VLOOKUP(AR34,'得点テーブル'!$B$14:$K$59,10,0))*1.25</f>
        <v>0</v>
      </c>
      <c r="AT34" s="73"/>
      <c r="AU34" s="173">
        <f>IF(AT34=0,0,VLOOKUP(AT34,'得点テーブル'!$B$14:$K$59,10,0))</f>
        <v>0</v>
      </c>
    </row>
    <row r="35" spans="2:47" ht="13.5">
      <c r="B35" s="129">
        <v>30</v>
      </c>
      <c r="C35" s="23">
        <f t="shared" si="0"/>
        <v>30</v>
      </c>
      <c r="D35" s="142" t="s">
        <v>375</v>
      </c>
      <c r="E35" s="211" t="s">
        <v>507</v>
      </c>
      <c r="F35" s="132" t="s">
        <v>119</v>
      </c>
      <c r="G35" s="20">
        <f t="shared" si="1"/>
        <v>43.5</v>
      </c>
      <c r="H35" s="73"/>
      <c r="I35" s="21">
        <f>IF(H35=0,0,VLOOKUP(H35,'得点テーブル'!$B$14:$I$59,2,0))</f>
        <v>0</v>
      </c>
      <c r="J35" s="22"/>
      <c r="K35" s="21">
        <f>IF(J35=0,0,VLOOKUP(J35,'得点テーブル'!$B$14:$I$59,2,0))*0.25</f>
        <v>0</v>
      </c>
      <c r="L35" s="67"/>
      <c r="M35" s="21">
        <f>IF(L35=0,0,VLOOKUP(L35,'得点テーブル'!$B$14:$I$59,2,0))*1.25</f>
        <v>0</v>
      </c>
      <c r="N35" s="74"/>
      <c r="O35" s="21">
        <f>IF(N35=0,0,VLOOKUP(N35,'得点テーブル'!$B$14:$I$59,3,0))</f>
        <v>0</v>
      </c>
      <c r="P35" s="156">
        <v>5</v>
      </c>
      <c r="Q35" s="21">
        <f>IF(P35=0,0,VLOOKUP(P35,'得点テーブル'!$B$14:$I$59,3,0))*0.25</f>
        <v>12.5</v>
      </c>
      <c r="R35" s="74"/>
      <c r="S35" s="21">
        <f>IF(R35=0,0,VLOOKUP(R35,'得点テーブル'!$B$14:$I$59,3,0))*1.25</f>
        <v>0</v>
      </c>
      <c r="T35" s="67">
        <v>64</v>
      </c>
      <c r="U35" s="21">
        <f>IF(T35=0,0,VLOOKUP(T35,'得点テーブル'!$B$14:$I$59,4,0))</f>
        <v>8</v>
      </c>
      <c r="V35" s="67" t="s">
        <v>397</v>
      </c>
      <c r="W35" s="21">
        <f>IF(V35=0,0,VLOOKUP(V35,'得点テーブル'!$B$14:$I$59,5,0))</f>
        <v>20</v>
      </c>
      <c r="X35" s="67"/>
      <c r="Y35" s="21">
        <f>IF(X35=0,0,VLOOKUP(X35,'得点テーブル'!$B$14:$I$59,5,0))</f>
        <v>0</v>
      </c>
      <c r="Z35" s="22"/>
      <c r="AA35" s="21">
        <f>IF(Z35=0,0,VLOOKUP(Z35,'得点テーブル'!$B$14:$I$59,6,0))</f>
        <v>0</v>
      </c>
      <c r="AB35" s="67"/>
      <c r="AC35" s="21">
        <f>IF(AB35=0,0,VLOOKUP(AB35,'得点テーブル'!$B$14:$I$59,7,0))</f>
        <v>0</v>
      </c>
      <c r="AD35" s="67"/>
      <c r="AE35" s="21">
        <f>IF(AD35=0,0,VLOOKUP(AD35,'得点テーブル'!$B$14:$I$59,7,0))*1.25</f>
        <v>0</v>
      </c>
      <c r="AF35" s="138"/>
      <c r="AG35" s="21">
        <f>IF(AF35=0,0,VLOOKUP(AF35,'得点テーブル'!$B$14:$L$59,11,0))</f>
        <v>0</v>
      </c>
      <c r="AH35" s="67" t="s">
        <v>339</v>
      </c>
      <c r="AI35" s="21">
        <f>IF(AH35=0,0,VLOOKUP(AH35,'得点テーブル'!$B$14:$I$59,5,0))</f>
        <v>3</v>
      </c>
      <c r="AJ35" s="22"/>
      <c r="AK35" s="21">
        <f>IF(AJ35=0,0,VLOOKUP(AJ35,'得点テーブル'!$B$14:$K$59,9,0))</f>
        <v>0</v>
      </c>
      <c r="AL35" s="73"/>
      <c r="AM35" s="173">
        <f>IF(AL35=0,0,VLOOKUP(AL35,'得点テーブル'!$B$14:$K$59,10,0))</f>
        <v>0</v>
      </c>
      <c r="AN35" s="73"/>
      <c r="AO35" s="173">
        <f>IF(AN35=0,0,VLOOKUP(AN35,'得点テーブル'!$B$14:$K$59,10,0))</f>
        <v>0</v>
      </c>
      <c r="AP35" s="73"/>
      <c r="AQ35" s="173">
        <f>IF(AP35=0,0,VLOOKUP(AP35,'得点テーブル'!$B$14:$K$59,10,0))</f>
        <v>0</v>
      </c>
      <c r="AR35" s="73"/>
      <c r="AS35" s="173">
        <f>IF(AR35=0,0,VLOOKUP(AR35,'得点テーブル'!$B$14:$K$59,10,0))*1.25</f>
        <v>0</v>
      </c>
      <c r="AT35" s="73"/>
      <c r="AU35" s="173">
        <f>IF(AT35=0,0,VLOOKUP(AT35,'得点テーブル'!$B$14:$K$59,10,0))</f>
        <v>0</v>
      </c>
    </row>
    <row r="36" spans="2:47" ht="13.5">
      <c r="B36" s="129">
        <v>31</v>
      </c>
      <c r="C36" s="23">
        <f t="shared" si="0"/>
        <v>31</v>
      </c>
      <c r="D36" s="148" t="s">
        <v>323</v>
      </c>
      <c r="E36" s="212" t="s">
        <v>516</v>
      </c>
      <c r="F36" s="133" t="s">
        <v>118</v>
      </c>
      <c r="G36" s="20">
        <f t="shared" si="1"/>
        <v>41</v>
      </c>
      <c r="H36" s="73" t="s">
        <v>440</v>
      </c>
      <c r="I36" s="21">
        <f>IF(H36=0,0,VLOOKUP(H36,'得点テーブル'!$B$14:$I$59,2,0))</f>
        <v>3</v>
      </c>
      <c r="J36" s="22"/>
      <c r="K36" s="21">
        <f>IF(J36=0,0,VLOOKUP(J36,'得点テーブル'!$B$14:$I$59,2,0))*0.25</f>
        <v>0</v>
      </c>
      <c r="L36" s="67"/>
      <c r="M36" s="21">
        <f>IF(L36=0,0,VLOOKUP(L36,'得点テーブル'!$B$14:$I$59,2,0))*1.25</f>
        <v>0</v>
      </c>
      <c r="N36" s="74"/>
      <c r="O36" s="21">
        <f>IF(N36=0,0,VLOOKUP(N36,'得点テーブル'!$B$14:$I$59,3,0))</f>
        <v>0</v>
      </c>
      <c r="P36" s="156"/>
      <c r="Q36" s="21">
        <f>IF(P36=0,0,VLOOKUP(P36,'得点テーブル'!$B$14:$I$59,3,0))*0.25</f>
        <v>0</v>
      </c>
      <c r="R36" s="74"/>
      <c r="S36" s="21">
        <f>IF(R36=0,0,VLOOKUP(R36,'得点テーブル'!$B$14:$I$59,3,0))*1.25</f>
        <v>0</v>
      </c>
      <c r="T36" s="67" t="s">
        <v>253</v>
      </c>
      <c r="U36" s="21">
        <f>IF(T36=0,0,VLOOKUP(T36,'得点テーブル'!$B$14:$I$59,4,0))</f>
        <v>2</v>
      </c>
      <c r="V36" s="67" t="s">
        <v>540</v>
      </c>
      <c r="W36" s="21">
        <f>IF(V36=0,0,VLOOKUP(V36,'得点テーブル'!$B$14:$I$59,5,0))</f>
        <v>4</v>
      </c>
      <c r="X36" s="67" t="s">
        <v>541</v>
      </c>
      <c r="Y36" s="21">
        <f>IF(X36=0,0,VLOOKUP(X36,'得点テーブル'!$B$14:$I$59,5,0))</f>
        <v>2</v>
      </c>
      <c r="Z36" s="22">
        <v>16</v>
      </c>
      <c r="AA36" s="21">
        <f>IF(Z36=0,0,VLOOKUP(Z36,'得点テーブル'!$B$14:$I$59,6,0))</f>
        <v>30</v>
      </c>
      <c r="AB36" s="67"/>
      <c r="AC36" s="21">
        <f>IF(AB36=0,0,VLOOKUP(AB36,'得点テーブル'!$B$14:$I$59,7,0))</f>
        <v>0</v>
      </c>
      <c r="AD36" s="67"/>
      <c r="AE36" s="21">
        <f>IF(AD36=0,0,VLOOKUP(AD36,'得点テーブル'!$B$14:$I$59,7,0))*1.25</f>
        <v>0</v>
      </c>
      <c r="AF36" s="107"/>
      <c r="AG36" s="21">
        <f>IF(AF36=0,0,VLOOKUP(AF36,'得点テーブル'!$B$14:$L$59,11,0))</f>
        <v>0</v>
      </c>
      <c r="AH36" s="67"/>
      <c r="AI36" s="21">
        <f>IF(AH36=0,0,VLOOKUP(AH36,'得点テーブル'!$B$14:$I$59,5,0))</f>
        <v>0</v>
      </c>
      <c r="AJ36" s="67"/>
      <c r="AK36" s="21">
        <f>IF(AJ36=0,0,VLOOKUP(AJ36,'得点テーブル'!$B$14:$K$59,9,0))</f>
        <v>0</v>
      </c>
      <c r="AL36" s="73"/>
      <c r="AM36" s="173">
        <f>IF(AL36=0,0,VLOOKUP(AL36,'得点テーブル'!$B$14:$K$59,10,0))</f>
        <v>0</v>
      </c>
      <c r="AN36" s="73"/>
      <c r="AO36" s="173">
        <f>IF(AN36=0,0,VLOOKUP(AN36,'得点テーブル'!$B$14:$K$59,10,0))</f>
        <v>0</v>
      </c>
      <c r="AP36" s="73"/>
      <c r="AQ36" s="173">
        <f>IF(AP36=0,0,VLOOKUP(AP36,'得点テーブル'!$B$14:$K$59,10,0))</f>
        <v>0</v>
      </c>
      <c r="AR36" s="73"/>
      <c r="AS36" s="173">
        <f>IF(AR36=0,0,VLOOKUP(AR36,'得点テーブル'!$B$14:$K$59,10,0))*1.25</f>
        <v>0</v>
      </c>
      <c r="AT36" s="73"/>
      <c r="AU36" s="173">
        <f>IF(AT36=0,0,VLOOKUP(AT36,'得点テーブル'!$B$14:$K$59,10,0))</f>
        <v>0</v>
      </c>
    </row>
    <row r="37" spans="2:47" ht="13.5">
      <c r="B37" s="129">
        <v>32</v>
      </c>
      <c r="C37" s="23">
        <f t="shared" si="0"/>
        <v>32</v>
      </c>
      <c r="D37" s="82" t="s">
        <v>312</v>
      </c>
      <c r="E37" s="211" t="s">
        <v>469</v>
      </c>
      <c r="F37" s="132" t="s">
        <v>119</v>
      </c>
      <c r="G37" s="20">
        <f t="shared" si="1"/>
        <v>36</v>
      </c>
      <c r="H37" s="73" t="s">
        <v>253</v>
      </c>
      <c r="I37" s="21">
        <f>IF(H37=0,0,VLOOKUP(H37,'得点テーブル'!$B$14:$I$59,2,0))</f>
        <v>3</v>
      </c>
      <c r="J37" s="22"/>
      <c r="K37" s="21">
        <f>IF(J37=0,0,VLOOKUP(J37,'得点テーブル'!$B$14:$I$59,2,0))*0.25</f>
        <v>0</v>
      </c>
      <c r="L37" s="67"/>
      <c r="M37" s="21">
        <f>IF(L37=0,0,VLOOKUP(L37,'得点テーブル'!$B$14:$I$59,2,0))*1.25</f>
        <v>0</v>
      </c>
      <c r="N37" s="74"/>
      <c r="O37" s="21">
        <f>IF(N37=0,0,VLOOKUP(N37,'得点テーブル'!$B$14:$I$59,3,0))</f>
        <v>0</v>
      </c>
      <c r="P37" s="156"/>
      <c r="Q37" s="21">
        <f>IF(P37=0,0,VLOOKUP(P37,'得点テーブル'!$B$14:$I$59,3,0))*0.25</f>
        <v>0</v>
      </c>
      <c r="R37" s="74"/>
      <c r="S37" s="21">
        <f>IF(R37=0,0,VLOOKUP(R37,'得点テーブル'!$B$14:$I$59,3,0))*1.25</f>
        <v>0</v>
      </c>
      <c r="T37" s="67">
        <v>32</v>
      </c>
      <c r="U37" s="21">
        <f>IF(T37=0,0,VLOOKUP(T37,'得点テーブル'!$B$14:$I$59,4,0))</f>
        <v>16</v>
      </c>
      <c r="V37" s="67" t="s">
        <v>596</v>
      </c>
      <c r="W37" s="21">
        <f>IF(V37=0,0,VLOOKUP(V37,'得点テーブル'!$B$14:$I$59,5,0))</f>
        <v>12</v>
      </c>
      <c r="X37" s="67"/>
      <c r="Y37" s="21">
        <f>IF(X37=0,0,VLOOKUP(X37,'得点テーブル'!$B$14:$I$59,5,0))</f>
        <v>0</v>
      </c>
      <c r="Z37" s="22"/>
      <c r="AA37" s="21">
        <f>IF(Z37=0,0,VLOOKUP(Z37,'得点テーブル'!$B$14:$I$59,6,0))</f>
        <v>0</v>
      </c>
      <c r="AB37" s="67" t="s">
        <v>253</v>
      </c>
      <c r="AC37" s="21">
        <f>IF(AB37=0,0,VLOOKUP(AB37,'得点テーブル'!$B$14:$I$59,7,0))</f>
        <v>5</v>
      </c>
      <c r="AD37" s="67"/>
      <c r="AE37" s="21">
        <f>IF(AD37=0,0,VLOOKUP(AD37,'得点テーブル'!$B$14:$I$59,7,0))*1.25</f>
        <v>0</v>
      </c>
      <c r="AF37" s="138"/>
      <c r="AG37" s="21">
        <f>IF(AF37=0,0,VLOOKUP(AF37,'得点テーブル'!$B$14:$L$59,11,0))</f>
        <v>0</v>
      </c>
      <c r="AH37" s="67"/>
      <c r="AI37" s="21">
        <f>IF(AH37=0,0,VLOOKUP(AH37,'得点テーブル'!$B$14:$I$59,5,0))</f>
        <v>0</v>
      </c>
      <c r="AJ37" s="22"/>
      <c r="AK37" s="21">
        <f>IF(AJ37=0,0,VLOOKUP(AJ37,'得点テーブル'!$B$14:$K$59,9,0))</f>
        <v>0</v>
      </c>
      <c r="AL37" s="73"/>
      <c r="AM37" s="173">
        <f>IF(AL37=0,0,VLOOKUP(AL37,'得点テーブル'!$B$14:$K$59,10,0))</f>
        <v>0</v>
      </c>
      <c r="AN37" s="73"/>
      <c r="AO37" s="173">
        <f>IF(AN37=0,0,VLOOKUP(AN37,'得点テーブル'!$B$14:$K$59,10,0))</f>
        <v>0</v>
      </c>
      <c r="AP37" s="73"/>
      <c r="AQ37" s="173">
        <f>IF(AP37=0,0,VLOOKUP(AP37,'得点テーブル'!$B$14:$K$59,10,0))</f>
        <v>0</v>
      </c>
      <c r="AR37" s="73"/>
      <c r="AS37" s="173">
        <f>IF(AR37=0,0,VLOOKUP(AR37,'得点テーブル'!$B$14:$K$59,10,0))*1.25</f>
        <v>0</v>
      </c>
      <c r="AT37" s="73"/>
      <c r="AU37" s="173">
        <f>IF(AT37=0,0,VLOOKUP(AT37,'得点テーブル'!$B$14:$K$59,10,0))</f>
        <v>0</v>
      </c>
    </row>
    <row r="38" spans="2:47" ht="13.5">
      <c r="B38" s="129">
        <v>33</v>
      </c>
      <c r="C38" s="23">
        <f aca="true" t="shared" si="2" ref="C38:C69">IF(G38=0,"",RANK(G38,$G$6:$G$150))</f>
        <v>33</v>
      </c>
      <c r="D38" s="27" t="s">
        <v>445</v>
      </c>
      <c r="E38" s="231" t="s">
        <v>412</v>
      </c>
      <c r="F38" s="132" t="s">
        <v>85</v>
      </c>
      <c r="G38" s="20">
        <f aca="true" t="shared" si="3" ref="G38:G69">SUM(I38+K38+M38+O38+Q38+S38+W38+U38+Y38+AA38+AC38+AE38+AG38+AI38+AK38+AM38+AO38+AQ38+AS38+AU38)</f>
        <v>24</v>
      </c>
      <c r="H38" s="73"/>
      <c r="I38" s="21">
        <f>IF(H38=0,0,VLOOKUP(H38,'得点テーブル'!$B$14:$I$59,2,0))</f>
        <v>0</v>
      </c>
      <c r="J38" s="22"/>
      <c r="K38" s="21">
        <f>IF(J38=0,0,VLOOKUP(J38,'得点テーブル'!$B$14:$I$59,2,0))*0.25</f>
        <v>0</v>
      </c>
      <c r="L38" s="67"/>
      <c r="M38" s="21">
        <f>IF(L38=0,0,VLOOKUP(L38,'得点テーブル'!$B$14:$I$59,2,0))*1.25</f>
        <v>0</v>
      </c>
      <c r="N38" s="74"/>
      <c r="O38" s="21">
        <f>IF(N38=0,0,VLOOKUP(N38,'得点テーブル'!$B$14:$I$59,3,0))</f>
        <v>0</v>
      </c>
      <c r="P38" s="156"/>
      <c r="Q38" s="21">
        <f>IF(P38=0,0,VLOOKUP(P38,'得点テーブル'!$B$14:$I$59,3,0))*0.25</f>
        <v>0</v>
      </c>
      <c r="R38" s="74"/>
      <c r="S38" s="21">
        <f>IF(R38=0,0,VLOOKUP(R38,'得点テーブル'!$B$14:$I$59,3,0))*1.25</f>
        <v>0</v>
      </c>
      <c r="T38" s="67">
        <v>32</v>
      </c>
      <c r="U38" s="21">
        <f>IF(T38=0,0,VLOOKUP(T38,'得点テーブル'!$B$14:$I$59,4,0))</f>
        <v>16</v>
      </c>
      <c r="V38" s="67" t="s">
        <v>336</v>
      </c>
      <c r="W38" s="21">
        <f>IF(V38=0,0,VLOOKUP(V38,'得点テーブル'!$B$14:$I$59,5,0))</f>
        <v>3</v>
      </c>
      <c r="X38" s="67" t="s">
        <v>443</v>
      </c>
      <c r="Y38" s="21">
        <f>IF(X38=0,0,VLOOKUP(X38,'得点テーブル'!$B$14:$I$59,5,0))</f>
        <v>1</v>
      </c>
      <c r="Z38" s="22"/>
      <c r="AA38" s="21">
        <f>IF(Z38=0,0,VLOOKUP(Z38,'得点テーブル'!$B$14:$I$59,6,0))</f>
        <v>0</v>
      </c>
      <c r="AB38" s="67"/>
      <c r="AC38" s="21">
        <f>IF(AB38=0,0,VLOOKUP(AB38,'得点テーブル'!$B$14:$I$59,7,0))</f>
        <v>0</v>
      </c>
      <c r="AD38" s="67"/>
      <c r="AE38" s="21">
        <f>IF(AD38=0,0,VLOOKUP(AD38,'得点テーブル'!$B$14:$I$59,7,0))*1.25</f>
        <v>0</v>
      </c>
      <c r="AF38" s="138"/>
      <c r="AG38" s="21">
        <f>IF(AF38=0,0,VLOOKUP(AF38,'得点テーブル'!$B$14:$L$59,11,0))</f>
        <v>0</v>
      </c>
      <c r="AH38" s="67" t="s">
        <v>338</v>
      </c>
      <c r="AI38" s="21">
        <f>IF(AH38=0,0,VLOOKUP(AH38,'得点テーブル'!$B$14:$I$59,5,0))</f>
        <v>4</v>
      </c>
      <c r="AJ38" s="22"/>
      <c r="AK38" s="21">
        <f>IF(AJ38=0,0,VLOOKUP(AJ38,'得点テーブル'!$B$14:$K$59,9,0))</f>
        <v>0</v>
      </c>
      <c r="AL38" s="73"/>
      <c r="AM38" s="173">
        <f>IF(AL38=0,0,VLOOKUP(AL38,'得点テーブル'!$B$14:$K$59,10,0))</f>
        <v>0</v>
      </c>
      <c r="AN38" s="73"/>
      <c r="AO38" s="173">
        <f>IF(AN38=0,0,VLOOKUP(AN38,'得点テーブル'!$B$14:$K$59,10,0))</f>
        <v>0</v>
      </c>
      <c r="AP38" s="73"/>
      <c r="AQ38" s="173">
        <f>IF(AP38=0,0,VLOOKUP(AP38,'得点テーブル'!$B$14:$K$59,10,0))</f>
        <v>0</v>
      </c>
      <c r="AR38" s="73"/>
      <c r="AS38" s="173">
        <f>IF(AR38=0,0,VLOOKUP(AR38,'得点テーブル'!$B$14:$K$59,10,0))*1.25</f>
        <v>0</v>
      </c>
      <c r="AT38" s="73"/>
      <c r="AU38" s="173">
        <f>IF(AT38=0,0,VLOOKUP(AT38,'得点テーブル'!$B$14:$K$59,10,0))</f>
        <v>0</v>
      </c>
    </row>
    <row r="39" spans="2:47" ht="13.5">
      <c r="B39" s="129">
        <v>34</v>
      </c>
      <c r="C39" s="23">
        <f t="shared" si="2"/>
        <v>34</v>
      </c>
      <c r="D39" s="79" t="s">
        <v>286</v>
      </c>
      <c r="E39" s="212" t="s">
        <v>290</v>
      </c>
      <c r="F39" s="132" t="s">
        <v>119</v>
      </c>
      <c r="G39" s="20">
        <f t="shared" si="3"/>
        <v>23</v>
      </c>
      <c r="H39" s="73"/>
      <c r="I39" s="21">
        <f>IF(H39=0,0,VLOOKUP(H39,'得点テーブル'!$B$14:$I$59,2,0))</f>
        <v>0</v>
      </c>
      <c r="J39" s="22"/>
      <c r="K39" s="21">
        <f>IF(J39=0,0,VLOOKUP(J39,'得点テーブル'!$B$14:$I$59,2,0))*0.25</f>
        <v>0</v>
      </c>
      <c r="L39" s="67"/>
      <c r="M39" s="21">
        <f>IF(L39=0,0,VLOOKUP(L39,'得点テーブル'!$B$14:$I$59,2,0))*1.25</f>
        <v>0</v>
      </c>
      <c r="N39" s="74" t="s">
        <v>253</v>
      </c>
      <c r="O39" s="21">
        <f>IF(N39=0,0,VLOOKUP(N39,'得点テーブル'!$B$14:$I$59,3,0))</f>
        <v>5</v>
      </c>
      <c r="P39" s="156"/>
      <c r="Q39" s="21">
        <f>IF(P39=0,0,VLOOKUP(P39,'得点テーブル'!$B$14:$I$59,3,0))*0.25</f>
        <v>0</v>
      </c>
      <c r="R39" s="74"/>
      <c r="S39" s="21">
        <f>IF(R39=0,0,VLOOKUP(R39,'得点テーブル'!$B$14:$I$59,3,0))*1.25</f>
        <v>0</v>
      </c>
      <c r="T39" s="67">
        <v>64</v>
      </c>
      <c r="U39" s="21">
        <f>IF(T39=0,0,VLOOKUP(T39,'得点テーブル'!$B$14:$I$59,4,0))</f>
        <v>8</v>
      </c>
      <c r="V39" s="67"/>
      <c r="W39" s="21">
        <f>IF(V39=0,0,VLOOKUP(V39,'得点テーブル'!$B$14:$I$59,5,0))</f>
        <v>0</v>
      </c>
      <c r="X39" s="67"/>
      <c r="Y39" s="21">
        <f>IF(X39=0,0,VLOOKUP(X39,'得点テーブル'!$B$14:$I$59,5,0))</f>
        <v>0</v>
      </c>
      <c r="Z39" s="22" t="s">
        <v>647</v>
      </c>
      <c r="AA39" s="21">
        <f>IF(Z39=0,0,VLOOKUP(Z39,'得点テーブル'!$B$14:$I$59,6,0))</f>
        <v>5</v>
      </c>
      <c r="AB39" s="67" t="s">
        <v>253</v>
      </c>
      <c r="AC39" s="21">
        <f>IF(AB39=0,0,VLOOKUP(AB39,'得点テーブル'!$B$14:$I$59,7,0))</f>
        <v>5</v>
      </c>
      <c r="AD39" s="67"/>
      <c r="AE39" s="21">
        <f>IF(AD39=0,0,VLOOKUP(AD39,'得点テーブル'!$B$14:$I$59,7,0))*1.25</f>
        <v>0</v>
      </c>
      <c r="AF39" s="138"/>
      <c r="AG39" s="21">
        <f>IF(AF39=0,0,VLOOKUP(AF39,'得点テーブル'!$B$14:$L$59,11,0))</f>
        <v>0</v>
      </c>
      <c r="AH39" s="67"/>
      <c r="AI39" s="21">
        <f>IF(AH39=0,0,VLOOKUP(AH39,'得点テーブル'!$B$14:$I$59,5,0))</f>
        <v>0</v>
      </c>
      <c r="AJ39" s="22"/>
      <c r="AK39" s="21">
        <f>IF(AJ39=0,0,VLOOKUP(AJ39,'得点テーブル'!$B$14:$K$59,9,0))</f>
        <v>0</v>
      </c>
      <c r="AL39" s="73"/>
      <c r="AM39" s="173">
        <f>IF(AL39=0,0,VLOOKUP(AL39,'得点テーブル'!$B$14:$K$59,10,0))</f>
        <v>0</v>
      </c>
      <c r="AN39" s="73"/>
      <c r="AO39" s="173">
        <f>IF(AN39=0,0,VLOOKUP(AN39,'得点テーブル'!$B$14:$K$59,10,0))</f>
        <v>0</v>
      </c>
      <c r="AP39" s="73"/>
      <c r="AQ39" s="173">
        <f>IF(AP39=0,0,VLOOKUP(AP39,'得点テーブル'!$B$14:$K$59,10,0))</f>
        <v>0</v>
      </c>
      <c r="AR39" s="73"/>
      <c r="AS39" s="173">
        <f>IF(AR39=0,0,VLOOKUP(AR39,'得点テーブル'!$B$14:$K$59,10,0))*1.25</f>
        <v>0</v>
      </c>
      <c r="AT39" s="73"/>
      <c r="AU39" s="173">
        <f>IF(AT39=0,0,VLOOKUP(AT39,'得点テーブル'!$B$14:$K$59,10,0))</f>
        <v>0</v>
      </c>
    </row>
    <row r="40" spans="2:47" ht="13.5">
      <c r="B40" s="129">
        <v>35</v>
      </c>
      <c r="C40" s="23">
        <f t="shared" si="2"/>
        <v>35</v>
      </c>
      <c r="D40" s="151" t="s">
        <v>374</v>
      </c>
      <c r="E40" s="232" t="s">
        <v>659</v>
      </c>
      <c r="F40" s="133" t="s">
        <v>118</v>
      </c>
      <c r="G40" s="20">
        <f t="shared" si="3"/>
        <v>20</v>
      </c>
      <c r="H40" s="73"/>
      <c r="I40" s="21">
        <f>IF(H40=0,0,VLOOKUP(H40,'得点テーブル'!$B$14:$I$59,2,0))</f>
        <v>0</v>
      </c>
      <c r="J40" s="22"/>
      <c r="K40" s="21">
        <f>IF(J40=0,0,VLOOKUP(J40,'得点テーブル'!$B$14:$I$59,2,0))*0.25</f>
        <v>0</v>
      </c>
      <c r="L40" s="67"/>
      <c r="M40" s="21">
        <f>IF(L40=0,0,VLOOKUP(L40,'得点テーブル'!$B$14:$I$59,2,0))*1.25</f>
        <v>0</v>
      </c>
      <c r="N40" s="74" t="s">
        <v>253</v>
      </c>
      <c r="O40" s="21">
        <f>IF(N40=0,0,VLOOKUP(N40,'得点テーブル'!$B$14:$I$59,3,0))</f>
        <v>5</v>
      </c>
      <c r="P40" s="156"/>
      <c r="Q40" s="21">
        <f>IF(P40=0,0,VLOOKUP(P40,'得点テーブル'!$B$14:$I$59,3,0))*0.25</f>
        <v>0</v>
      </c>
      <c r="R40" s="74"/>
      <c r="S40" s="21">
        <f>IF(R40=0,0,VLOOKUP(R40,'得点テーブル'!$B$14:$I$59,3,0))*1.25</f>
        <v>0</v>
      </c>
      <c r="T40" s="67"/>
      <c r="U40" s="21">
        <f>IF(T40=0,0,VLOOKUP(T40,'得点テーブル'!$B$14:$I$59,4,0))</f>
        <v>0</v>
      </c>
      <c r="V40" s="67"/>
      <c r="W40" s="21">
        <f>IF(V40=0,0,VLOOKUP(V40,'得点テーブル'!$B$14:$I$59,5,0))</f>
        <v>0</v>
      </c>
      <c r="X40" s="67" t="s">
        <v>541</v>
      </c>
      <c r="Y40" s="21">
        <f>IF(X40=0,0,VLOOKUP(X40,'得点テーブル'!$B$14:$I$59,5,0))</f>
        <v>2</v>
      </c>
      <c r="Z40" s="67" t="s">
        <v>253</v>
      </c>
      <c r="AA40" s="21">
        <f>IF(Z40=0,0,VLOOKUP(Z40,'得点テーブル'!$B$14:$I$59,6,0))</f>
        <v>5</v>
      </c>
      <c r="AB40" s="67" t="s">
        <v>253</v>
      </c>
      <c r="AC40" s="21">
        <f>IF(AB40=0,0,VLOOKUP(AB40,'得点テーブル'!$B$14:$I$59,7,0))</f>
        <v>5</v>
      </c>
      <c r="AD40" s="67"/>
      <c r="AE40" s="21">
        <f>IF(AD40=0,0,VLOOKUP(AD40,'得点テーブル'!$B$14:$I$59,7,0))*1.25</f>
        <v>0</v>
      </c>
      <c r="AF40" s="107"/>
      <c r="AG40" s="21">
        <f>IF(AF40=0,0,VLOOKUP(AF40,'得点テーブル'!$B$14:$L$59,11,0))</f>
        <v>0</v>
      </c>
      <c r="AH40" s="67" t="s">
        <v>339</v>
      </c>
      <c r="AI40" s="21">
        <f>IF(AH40=0,0,VLOOKUP(AH40,'得点テーブル'!$B$14:$I$59,5,0))</f>
        <v>3</v>
      </c>
      <c r="AJ40" s="22"/>
      <c r="AK40" s="21">
        <f>IF(AJ40=0,0,VLOOKUP(AJ40,'得点テーブル'!$B$14:$K$59,9,0))</f>
        <v>0</v>
      </c>
      <c r="AL40" s="73"/>
      <c r="AM40" s="173">
        <f>IF(AL40=0,0,VLOOKUP(AL40,'得点テーブル'!$B$14:$K$59,10,0))</f>
        <v>0</v>
      </c>
      <c r="AN40" s="73"/>
      <c r="AO40" s="173">
        <f>IF(AN40=0,0,VLOOKUP(AN40,'得点テーブル'!$B$14:$K$59,10,0))</f>
        <v>0</v>
      </c>
      <c r="AP40" s="73"/>
      <c r="AQ40" s="173">
        <f>IF(AP40=0,0,VLOOKUP(AP40,'得点テーブル'!$B$14:$K$59,10,0))</f>
        <v>0</v>
      </c>
      <c r="AR40" s="73"/>
      <c r="AS40" s="173">
        <f>IF(AR40=0,0,VLOOKUP(AR40,'得点テーブル'!$B$14:$K$59,10,0))*1.25</f>
        <v>0</v>
      </c>
      <c r="AT40" s="73"/>
      <c r="AU40" s="173">
        <f>IF(AT40=0,0,VLOOKUP(AT40,'得点テーブル'!$B$14:$K$59,10,0))</f>
        <v>0</v>
      </c>
    </row>
    <row r="41" spans="2:47" ht="13.5">
      <c r="B41" s="129">
        <v>36</v>
      </c>
      <c r="C41" s="23">
        <f t="shared" si="2"/>
        <v>35</v>
      </c>
      <c r="D41" s="151" t="s">
        <v>481</v>
      </c>
      <c r="E41" s="212" t="s">
        <v>529</v>
      </c>
      <c r="F41" s="133" t="s">
        <v>118</v>
      </c>
      <c r="G41" s="20">
        <f t="shared" si="3"/>
        <v>20</v>
      </c>
      <c r="H41" s="73"/>
      <c r="I41" s="21">
        <f>IF(H41=0,0,VLOOKUP(H41,'得点テーブル'!$B$14:$I$59,2,0))</f>
        <v>0</v>
      </c>
      <c r="J41" s="22"/>
      <c r="K41" s="21">
        <f>IF(J41=0,0,VLOOKUP(J41,'得点テーブル'!$B$14:$I$59,2,0))*0.25</f>
        <v>0</v>
      </c>
      <c r="L41" s="67"/>
      <c r="M41" s="21">
        <f>IF(L41=0,0,VLOOKUP(L41,'得点テーブル'!$B$14:$I$59,2,0))*1.25</f>
        <v>0</v>
      </c>
      <c r="N41" s="74" t="s">
        <v>253</v>
      </c>
      <c r="O41" s="21">
        <f>IF(N41=0,0,VLOOKUP(N41,'得点テーブル'!$B$14:$I$59,3,0))</f>
        <v>5</v>
      </c>
      <c r="P41" s="156"/>
      <c r="Q41" s="21">
        <f>IF(P41=0,0,VLOOKUP(P41,'得点テーブル'!$B$14:$I$59,3,0))*0.25</f>
        <v>0</v>
      </c>
      <c r="R41" s="74"/>
      <c r="S41" s="21">
        <f>IF(R41=0,0,VLOOKUP(R41,'得点テーブル'!$B$14:$I$59,3,0))*1.25</f>
        <v>0</v>
      </c>
      <c r="T41" s="67" t="s">
        <v>441</v>
      </c>
      <c r="U41" s="21">
        <f>IF(T41=0,0,VLOOKUP(T41,'得点テーブル'!$B$14:$I$59,4,0))</f>
        <v>2</v>
      </c>
      <c r="V41" s="67"/>
      <c r="W41" s="21">
        <f>IF(V41=0,0,VLOOKUP(V41,'得点テーブル'!$B$14:$I$59,5,0))</f>
        <v>0</v>
      </c>
      <c r="X41" s="67"/>
      <c r="Y41" s="21">
        <f>IF(X41=0,0,VLOOKUP(X41,'得点テーブル'!$B$14:$I$59,5,0))</f>
        <v>0</v>
      </c>
      <c r="Z41" s="67" t="s">
        <v>253</v>
      </c>
      <c r="AA41" s="21">
        <f>IF(Z41=0,0,VLOOKUP(Z41,'得点テーブル'!$B$14:$I$59,6,0))</f>
        <v>5</v>
      </c>
      <c r="AB41" s="67" t="s">
        <v>253</v>
      </c>
      <c r="AC41" s="21">
        <f>IF(AB41=0,0,VLOOKUP(AB41,'得点テーブル'!$B$14:$I$59,7,0))</f>
        <v>5</v>
      </c>
      <c r="AD41" s="67"/>
      <c r="AE41" s="21">
        <f>IF(AD41=0,0,VLOOKUP(AD41,'得点テーブル'!$B$14:$I$59,7,0))*1.25</f>
        <v>0</v>
      </c>
      <c r="AF41" s="107"/>
      <c r="AG41" s="21">
        <f>IF(AF41=0,0,VLOOKUP(AF41,'得点テーブル'!$B$14:$L$59,11,0))</f>
        <v>0</v>
      </c>
      <c r="AH41" s="67" t="s">
        <v>336</v>
      </c>
      <c r="AI41" s="21">
        <f>IF(AH41=0,0,VLOOKUP(AH41,'得点テーブル'!$B$14:$I$59,5,0))</f>
        <v>3</v>
      </c>
      <c r="AJ41" s="22"/>
      <c r="AK41" s="21">
        <f>IF(AJ41=0,0,VLOOKUP(AJ41,'得点テーブル'!$B$14:$K$59,9,0))</f>
        <v>0</v>
      </c>
      <c r="AL41" s="73"/>
      <c r="AM41" s="173">
        <f>IF(AL41=0,0,VLOOKUP(AL41,'得点テーブル'!$B$14:$K$59,10,0))</f>
        <v>0</v>
      </c>
      <c r="AN41" s="73"/>
      <c r="AO41" s="173">
        <f>IF(AN41=0,0,VLOOKUP(AN41,'得点テーブル'!$B$14:$K$59,10,0))</f>
        <v>0</v>
      </c>
      <c r="AP41" s="73"/>
      <c r="AQ41" s="173">
        <f>IF(AP41=0,0,VLOOKUP(AP41,'得点テーブル'!$B$14:$K$59,10,0))</f>
        <v>0</v>
      </c>
      <c r="AR41" s="73"/>
      <c r="AS41" s="173">
        <f>IF(AR41=0,0,VLOOKUP(AR41,'得点テーブル'!$B$14:$K$59,10,0))*1.25</f>
        <v>0</v>
      </c>
      <c r="AT41" s="73"/>
      <c r="AU41" s="173">
        <f>IF(AT41=0,0,VLOOKUP(AT41,'得点テーブル'!$B$14:$K$59,10,0))</f>
        <v>0</v>
      </c>
    </row>
    <row r="42" spans="2:47" ht="13.5">
      <c r="B42" s="129">
        <v>37</v>
      </c>
      <c r="C42" s="23">
        <f t="shared" si="2"/>
        <v>37</v>
      </c>
      <c r="D42" s="151" t="s">
        <v>321</v>
      </c>
      <c r="E42" s="205" t="s">
        <v>302</v>
      </c>
      <c r="F42" s="132" t="s">
        <v>85</v>
      </c>
      <c r="G42" s="20">
        <f t="shared" si="3"/>
        <v>19</v>
      </c>
      <c r="H42" s="73"/>
      <c r="I42" s="21">
        <f>IF(H42=0,0,VLOOKUP(H42,'得点テーブル'!$B$14:$I$59,2,0))</f>
        <v>0</v>
      </c>
      <c r="J42" s="22"/>
      <c r="K42" s="21">
        <f>IF(J42=0,0,VLOOKUP(J42,'得点テーブル'!$B$14:$I$59,2,0))*0.25</f>
        <v>0</v>
      </c>
      <c r="L42" s="67"/>
      <c r="M42" s="21">
        <f>IF(L42=0,0,VLOOKUP(L42,'得点テーブル'!$B$14:$I$59,2,0))*1.25</f>
        <v>0</v>
      </c>
      <c r="N42" s="74"/>
      <c r="O42" s="21">
        <f>IF(N42=0,0,VLOOKUP(N42,'得点テーブル'!$B$14:$I$59,3,0))</f>
        <v>0</v>
      </c>
      <c r="P42" s="156"/>
      <c r="Q42" s="21">
        <f>IF(P42=0,0,VLOOKUP(P42,'得点テーブル'!$B$14:$I$59,3,0))*0.25</f>
        <v>0</v>
      </c>
      <c r="R42" s="74"/>
      <c r="S42" s="21">
        <f>IF(R42=0,0,VLOOKUP(R42,'得点テーブル'!$B$14:$I$59,3,0))*1.25</f>
        <v>0</v>
      </c>
      <c r="T42" s="67">
        <v>32</v>
      </c>
      <c r="U42" s="21">
        <f>IF(T42=0,0,VLOOKUP(T42,'得点テーブル'!$B$14:$I$59,4,0))</f>
        <v>16</v>
      </c>
      <c r="V42" s="67"/>
      <c r="W42" s="21">
        <f>IF(V42=0,0,VLOOKUP(V42,'得点テーブル'!$B$14:$I$59,5,0))</f>
        <v>0</v>
      </c>
      <c r="X42" s="67" t="s">
        <v>443</v>
      </c>
      <c r="Y42" s="21">
        <f>IF(X42=0,0,VLOOKUP(X42,'得点テーブル'!$B$14:$I$59,5,0))</f>
        <v>1</v>
      </c>
      <c r="Z42" s="22"/>
      <c r="AA42" s="21">
        <f>IF(Z42=0,0,VLOOKUP(Z42,'得点テーブル'!$B$14:$I$59,6,0))</f>
        <v>0</v>
      </c>
      <c r="AB42" s="67"/>
      <c r="AC42" s="21">
        <f>IF(AB42=0,0,VLOOKUP(AB42,'得点テーブル'!$B$14:$I$59,7,0))</f>
        <v>0</v>
      </c>
      <c r="AD42" s="67"/>
      <c r="AE42" s="21">
        <f>IF(AD42=0,0,VLOOKUP(AD42,'得点テーブル'!$B$14:$I$59,7,0))*1.25</f>
        <v>0</v>
      </c>
      <c r="AF42" s="138"/>
      <c r="AG42" s="21">
        <f>IF(AF42=0,0,VLOOKUP(AF42,'得点テーブル'!$B$14:$L$59,11,0))</f>
        <v>0</v>
      </c>
      <c r="AH42" s="67" t="s">
        <v>541</v>
      </c>
      <c r="AI42" s="21">
        <f>IF(AH42=0,0,VLOOKUP(AH42,'得点テーブル'!$B$14:$I$59,5,0))</f>
        <v>2</v>
      </c>
      <c r="AJ42" s="22"/>
      <c r="AK42" s="21">
        <f>IF(AJ42=0,0,VLOOKUP(AJ42,'得点テーブル'!$B$14:$K$59,9,0))</f>
        <v>0</v>
      </c>
      <c r="AL42" s="73"/>
      <c r="AM42" s="173">
        <f>IF(AL42=0,0,VLOOKUP(AL42,'得点テーブル'!$B$14:$K$59,10,0))</f>
        <v>0</v>
      </c>
      <c r="AN42" s="73"/>
      <c r="AO42" s="173">
        <f>IF(AN42=0,0,VLOOKUP(AN42,'得点テーブル'!$B$14:$K$59,10,0))</f>
        <v>0</v>
      </c>
      <c r="AP42" s="73"/>
      <c r="AQ42" s="173">
        <f>IF(AP42=0,0,VLOOKUP(AP42,'得点テーブル'!$B$14:$K$59,10,0))</f>
        <v>0</v>
      </c>
      <c r="AR42" s="73"/>
      <c r="AS42" s="173">
        <f>IF(AR42=0,0,VLOOKUP(AR42,'得点テーブル'!$B$14:$K$59,10,0))*1.25</f>
        <v>0</v>
      </c>
      <c r="AT42" s="73"/>
      <c r="AU42" s="173">
        <f>IF(AT42=0,0,VLOOKUP(AT42,'得点テーブル'!$B$14:$K$59,10,0))</f>
        <v>0</v>
      </c>
    </row>
    <row r="43" spans="2:47" ht="13.5">
      <c r="B43" s="129">
        <v>39</v>
      </c>
      <c r="C43" s="23">
        <f t="shared" si="2"/>
        <v>38</v>
      </c>
      <c r="D43" s="27" t="s">
        <v>476</v>
      </c>
      <c r="E43" s="213" t="s">
        <v>290</v>
      </c>
      <c r="F43" s="132" t="s">
        <v>119</v>
      </c>
      <c r="G43" s="20">
        <f t="shared" si="3"/>
        <v>17</v>
      </c>
      <c r="H43" s="73"/>
      <c r="I43" s="21">
        <f>IF(H43=0,0,VLOOKUP(H43,'得点テーブル'!$B$14:$I$59,2,0))</f>
        <v>0</v>
      </c>
      <c r="J43" s="22"/>
      <c r="K43" s="21">
        <f>IF(J43=0,0,VLOOKUP(J43,'得点テーブル'!$B$14:$I$59,2,0))*0.25</f>
        <v>0</v>
      </c>
      <c r="L43" s="67"/>
      <c r="M43" s="21">
        <f>IF(L43=0,0,VLOOKUP(L43,'得点テーブル'!$B$14:$I$59,2,0))*1.25</f>
        <v>0</v>
      </c>
      <c r="N43" s="74"/>
      <c r="O43" s="21">
        <f>IF(N43=0,0,VLOOKUP(N43,'得点テーブル'!$B$14:$I$59,3,0))</f>
        <v>0</v>
      </c>
      <c r="P43" s="156"/>
      <c r="Q43" s="21">
        <f>IF(P43=0,0,VLOOKUP(P43,'得点テーブル'!$B$14:$I$59,3,0))*0.25</f>
        <v>0</v>
      </c>
      <c r="R43" s="74"/>
      <c r="S43" s="21">
        <f>IF(R43=0,0,VLOOKUP(R43,'得点テーブル'!$B$14:$I$59,3,0))*1.25</f>
        <v>0</v>
      </c>
      <c r="T43" s="67">
        <v>32</v>
      </c>
      <c r="U43" s="21">
        <f>IF(T43=0,0,VLOOKUP(T43,'得点テーブル'!$B$14:$I$59,4,0))</f>
        <v>16</v>
      </c>
      <c r="V43" s="67" t="s">
        <v>443</v>
      </c>
      <c r="W43" s="21">
        <f>IF(V43=0,0,VLOOKUP(V43,'得点テーブル'!$B$14:$I$59,5,0))</f>
        <v>1</v>
      </c>
      <c r="X43" s="67"/>
      <c r="Y43" s="21">
        <f>IF(X43=0,0,VLOOKUP(X43,'得点テーブル'!$B$14:$I$59,5,0))</f>
        <v>0</v>
      </c>
      <c r="Z43" s="22"/>
      <c r="AA43" s="21">
        <f>IF(Z43=0,0,VLOOKUP(Z43,'得点テーブル'!$B$14:$I$59,6,0))</f>
        <v>0</v>
      </c>
      <c r="AB43" s="67"/>
      <c r="AC43" s="21">
        <f>IF(AB43=0,0,VLOOKUP(AB43,'得点テーブル'!$B$14:$I$59,7,0))</f>
        <v>0</v>
      </c>
      <c r="AD43" s="67"/>
      <c r="AE43" s="21">
        <f>IF(AD43=0,0,VLOOKUP(AD43,'得点テーブル'!$B$14:$I$59,7,0))*1.25</f>
        <v>0</v>
      </c>
      <c r="AF43" s="138"/>
      <c r="AG43" s="21">
        <f>IF(AF43=0,0,VLOOKUP(AF43,'得点テーブル'!$B$14:$L$59,11,0))</f>
        <v>0</v>
      </c>
      <c r="AH43" s="67"/>
      <c r="AI43" s="21">
        <f>IF(AH43=0,0,VLOOKUP(AH43,'得点テーブル'!$B$14:$I$59,5,0))</f>
        <v>0</v>
      </c>
      <c r="AJ43" s="22"/>
      <c r="AK43" s="21">
        <f>IF(AJ43=0,0,VLOOKUP(AJ43,'得点テーブル'!$B$14:$K$59,9,0))</f>
        <v>0</v>
      </c>
      <c r="AL43" s="73"/>
      <c r="AM43" s="173">
        <f>IF(AL43=0,0,VLOOKUP(AL43,'得点テーブル'!$B$14:$K$59,10,0))</f>
        <v>0</v>
      </c>
      <c r="AN43" s="73"/>
      <c r="AO43" s="173">
        <f>IF(AN43=0,0,VLOOKUP(AN43,'得点テーブル'!$B$14:$K$59,10,0))</f>
        <v>0</v>
      </c>
      <c r="AP43" s="73"/>
      <c r="AQ43" s="173">
        <f>IF(AP43=0,0,VLOOKUP(AP43,'得点テーブル'!$B$14:$K$59,10,0))</f>
        <v>0</v>
      </c>
      <c r="AR43" s="73"/>
      <c r="AS43" s="173">
        <f>IF(AR43=0,0,VLOOKUP(AR43,'得点テーブル'!$B$14:$K$59,10,0))*1.25</f>
        <v>0</v>
      </c>
      <c r="AT43" s="73"/>
      <c r="AU43" s="173">
        <f>IF(AT43=0,0,VLOOKUP(AT43,'得点テーブル'!$B$14:$K$59,10,0))</f>
        <v>0</v>
      </c>
    </row>
    <row r="44" spans="2:47" ht="13.5">
      <c r="B44" s="129">
        <v>40</v>
      </c>
      <c r="C44" s="23">
        <f t="shared" si="2"/>
        <v>38</v>
      </c>
      <c r="D44" s="27" t="s">
        <v>546</v>
      </c>
      <c r="E44" s="213" t="s">
        <v>444</v>
      </c>
      <c r="F44" s="132" t="s">
        <v>85</v>
      </c>
      <c r="G44" s="20">
        <f t="shared" si="3"/>
        <v>17</v>
      </c>
      <c r="H44" s="73" t="s">
        <v>253</v>
      </c>
      <c r="I44" s="21">
        <f>IF(H44=0,0,VLOOKUP(H44,'得点テーブル'!$B$14:$I$59,2,0))</f>
        <v>3</v>
      </c>
      <c r="J44" s="22"/>
      <c r="K44" s="21">
        <f>IF(J44=0,0,VLOOKUP(J44,'得点テーブル'!$B$14:$I$59,2,0))*0.25</f>
        <v>0</v>
      </c>
      <c r="L44" s="67"/>
      <c r="M44" s="21">
        <f>IF(L44=0,0,VLOOKUP(L44,'得点テーブル'!$B$14:$I$59,2,0))*1.25</f>
        <v>0</v>
      </c>
      <c r="N44" s="74"/>
      <c r="O44" s="21">
        <f>IF(N44=0,0,VLOOKUP(N44,'得点テーブル'!$B$14:$I$59,3,0))</f>
        <v>0</v>
      </c>
      <c r="P44" s="156"/>
      <c r="Q44" s="21">
        <f>IF(P44=0,0,VLOOKUP(P44,'得点テーブル'!$B$14:$I$59,3,0))*0.25</f>
        <v>0</v>
      </c>
      <c r="R44" s="74"/>
      <c r="S44" s="21">
        <f>IF(R44=0,0,VLOOKUP(R44,'得点テーブル'!$B$14:$I$59,3,0))*1.25</f>
        <v>0</v>
      </c>
      <c r="T44" s="67">
        <v>64</v>
      </c>
      <c r="U44" s="21">
        <f>IF(T44=0,0,VLOOKUP(T44,'得点テーブル'!$B$14:$I$59,4,0))</f>
        <v>8</v>
      </c>
      <c r="V44" s="67" t="s">
        <v>339</v>
      </c>
      <c r="W44" s="21">
        <f>IF(V44=0,0,VLOOKUP(V44,'得点テーブル'!$B$14:$I$59,5,0))</f>
        <v>3</v>
      </c>
      <c r="X44" s="67" t="s">
        <v>230</v>
      </c>
      <c r="Y44" s="21">
        <f>IF(X44=0,0,VLOOKUP(X44,'得点テーブル'!$B$14:$I$59,5,0))</f>
        <v>3</v>
      </c>
      <c r="Z44" s="22"/>
      <c r="AA44" s="21">
        <f>IF(Z44=0,0,VLOOKUP(Z44,'得点テーブル'!$B$14:$I$59,6,0))</f>
        <v>0</v>
      </c>
      <c r="AB44" s="67"/>
      <c r="AC44" s="21">
        <f>IF(AB44=0,0,VLOOKUP(AB44,'得点テーブル'!$B$14:$I$59,7,0))</f>
        <v>0</v>
      </c>
      <c r="AD44" s="67"/>
      <c r="AE44" s="21">
        <f>IF(AD44=0,0,VLOOKUP(AD44,'得点テーブル'!$B$14:$I$59,7,0))*1.25</f>
        <v>0</v>
      </c>
      <c r="AF44" s="138"/>
      <c r="AG44" s="21">
        <f>IF(AF44=0,0,VLOOKUP(AF44,'得点テーブル'!$B$14:$L$59,11,0))</f>
        <v>0</v>
      </c>
      <c r="AH44" s="67"/>
      <c r="AI44" s="21">
        <f>IF(AH44=0,0,VLOOKUP(AH44,'得点テーブル'!$B$14:$I$59,5,0))</f>
        <v>0</v>
      </c>
      <c r="AJ44" s="22"/>
      <c r="AK44" s="21">
        <f>IF(AJ44=0,0,VLOOKUP(AJ44,'得点テーブル'!$B$14:$K$59,9,0))</f>
        <v>0</v>
      </c>
      <c r="AL44" s="73"/>
      <c r="AM44" s="173">
        <f>IF(AL44=0,0,VLOOKUP(AL44,'得点テーブル'!$B$14:$K$59,10,0))</f>
        <v>0</v>
      </c>
      <c r="AN44" s="73"/>
      <c r="AO44" s="173">
        <f>IF(AN44=0,0,VLOOKUP(AN44,'得点テーブル'!$B$14:$K$59,10,0))</f>
        <v>0</v>
      </c>
      <c r="AP44" s="73"/>
      <c r="AQ44" s="173">
        <f>IF(AP44=0,0,VLOOKUP(AP44,'得点テーブル'!$B$14:$K$59,10,0))</f>
        <v>0</v>
      </c>
      <c r="AR44" s="73"/>
      <c r="AS44" s="173">
        <f>IF(AR44=0,0,VLOOKUP(AR44,'得点テーブル'!$B$14:$K$59,10,0))*1.25</f>
        <v>0</v>
      </c>
      <c r="AT44" s="73"/>
      <c r="AU44" s="173">
        <f>IF(AT44=0,0,VLOOKUP(AT44,'得点テーブル'!$B$14:$K$59,10,0))</f>
        <v>0</v>
      </c>
    </row>
    <row r="45" spans="2:47" ht="13.5">
      <c r="B45" s="129">
        <v>41</v>
      </c>
      <c r="C45" s="23">
        <f t="shared" si="2"/>
        <v>38</v>
      </c>
      <c r="D45" s="151" t="s">
        <v>488</v>
      </c>
      <c r="E45" s="232" t="s">
        <v>516</v>
      </c>
      <c r="F45" s="133" t="s">
        <v>118</v>
      </c>
      <c r="G45" s="20">
        <f t="shared" si="3"/>
        <v>17</v>
      </c>
      <c r="H45" s="73" t="s">
        <v>441</v>
      </c>
      <c r="I45" s="21">
        <f>IF(H45=0,0,VLOOKUP(H45,'得点テーブル'!$B$14:$I$59,2,0))</f>
        <v>3</v>
      </c>
      <c r="J45" s="22"/>
      <c r="K45" s="21">
        <f>IF(J45=0,0,VLOOKUP(J45,'得点テーブル'!$B$14:$I$59,2,0))*0.25</f>
        <v>0</v>
      </c>
      <c r="L45" s="67"/>
      <c r="M45" s="21">
        <f>IF(L45=0,0,VLOOKUP(L45,'得点テーブル'!$B$14:$I$59,2,0))*1.25</f>
        <v>0</v>
      </c>
      <c r="N45" s="74" t="s">
        <v>253</v>
      </c>
      <c r="O45" s="21">
        <f>IF(N45=0,0,VLOOKUP(N45,'得点テーブル'!$B$14:$I$59,3,0))</f>
        <v>5</v>
      </c>
      <c r="P45" s="156"/>
      <c r="Q45" s="21">
        <f>IF(P45=0,0,VLOOKUP(P45,'得点テーブル'!$B$14:$I$59,3,0))*0.25</f>
        <v>0</v>
      </c>
      <c r="R45" s="74"/>
      <c r="S45" s="21">
        <f>IF(R45=0,0,VLOOKUP(R45,'得点テーブル'!$B$14:$I$59,3,0))*1.25</f>
        <v>0</v>
      </c>
      <c r="T45" s="67">
        <v>64</v>
      </c>
      <c r="U45" s="21">
        <f>IF(T45=0,0,VLOOKUP(T45,'得点テーブル'!$B$14:$I$59,4,0))</f>
        <v>8</v>
      </c>
      <c r="V45" s="67"/>
      <c r="W45" s="21">
        <f>IF(V45=0,0,VLOOKUP(V45,'得点テーブル'!$B$14:$I$59,5,0))</f>
        <v>0</v>
      </c>
      <c r="X45" s="67" t="s">
        <v>443</v>
      </c>
      <c r="Y45" s="21">
        <f>IF(X45=0,0,VLOOKUP(X45,'得点テーブル'!$B$14:$I$59,5,0))</f>
        <v>1</v>
      </c>
      <c r="Z45" s="22"/>
      <c r="AA45" s="21">
        <f>IF(Z45=0,0,VLOOKUP(Z45,'得点テーブル'!$B$14:$I$59,6,0))</f>
        <v>0</v>
      </c>
      <c r="AB45" s="67"/>
      <c r="AC45" s="21">
        <f>IF(AB45=0,0,VLOOKUP(AB45,'得点テーブル'!$B$14:$I$59,7,0))</f>
        <v>0</v>
      </c>
      <c r="AD45" s="67"/>
      <c r="AE45" s="21">
        <f>IF(AD45=0,0,VLOOKUP(AD45,'得点テーブル'!$B$14:$I$59,7,0))*1.25</f>
        <v>0</v>
      </c>
      <c r="AF45" s="138"/>
      <c r="AG45" s="21">
        <f>IF(AF45=0,0,VLOOKUP(AF45,'得点テーブル'!$B$14:$L$59,11,0))</f>
        <v>0</v>
      </c>
      <c r="AH45" s="67"/>
      <c r="AI45" s="21">
        <f>IF(AH45=0,0,VLOOKUP(AH45,'得点テーブル'!$B$14:$I$59,5,0))</f>
        <v>0</v>
      </c>
      <c r="AJ45" s="22"/>
      <c r="AK45" s="21">
        <f>IF(AJ45=0,0,VLOOKUP(AJ45,'得点テーブル'!$B$14:$K$59,9,0))</f>
        <v>0</v>
      </c>
      <c r="AL45" s="73"/>
      <c r="AM45" s="173">
        <f>IF(AL45=0,0,VLOOKUP(AL45,'得点テーブル'!$B$14:$K$59,10,0))</f>
        <v>0</v>
      </c>
      <c r="AN45" s="73"/>
      <c r="AO45" s="173">
        <f>IF(AN45=0,0,VLOOKUP(AN45,'得点テーブル'!$B$14:$K$59,10,0))</f>
        <v>0</v>
      </c>
      <c r="AP45" s="73"/>
      <c r="AQ45" s="173">
        <f>IF(AP45=0,0,VLOOKUP(AP45,'得点テーブル'!$B$14:$K$59,10,0))</f>
        <v>0</v>
      </c>
      <c r="AR45" s="73"/>
      <c r="AS45" s="173">
        <f>IF(AR45=0,0,VLOOKUP(AR45,'得点テーブル'!$B$14:$K$59,10,0))*1.25</f>
        <v>0</v>
      </c>
      <c r="AT45" s="73"/>
      <c r="AU45" s="173">
        <f>IF(AT45=0,0,VLOOKUP(AT45,'得点テーブル'!$B$14:$K$59,10,0))</f>
        <v>0</v>
      </c>
    </row>
    <row r="46" spans="2:47" ht="13.5">
      <c r="B46" s="129">
        <v>42</v>
      </c>
      <c r="C46" s="23">
        <f t="shared" si="2"/>
        <v>41</v>
      </c>
      <c r="D46" s="151" t="s">
        <v>377</v>
      </c>
      <c r="E46" s="236" t="s">
        <v>412</v>
      </c>
      <c r="F46" s="133" t="s">
        <v>118</v>
      </c>
      <c r="G46" s="20">
        <f t="shared" si="3"/>
        <v>16</v>
      </c>
      <c r="H46" s="73"/>
      <c r="I46" s="21">
        <f>IF(H46=0,0,VLOOKUP(H46,'得点テーブル'!$B$14:$I$59,2,0))</f>
        <v>0</v>
      </c>
      <c r="J46" s="22"/>
      <c r="K46" s="21">
        <f>IF(J46=0,0,VLOOKUP(J46,'得点テーブル'!$B$14:$I$59,2,0))*0.25</f>
        <v>0</v>
      </c>
      <c r="L46" s="67"/>
      <c r="M46" s="21">
        <f>IF(L46=0,0,VLOOKUP(L46,'得点テーブル'!$B$14:$I$59,2,0))*1.25</f>
        <v>0</v>
      </c>
      <c r="N46" s="74"/>
      <c r="O46" s="21">
        <f>IF(N46=0,0,VLOOKUP(N46,'得点テーブル'!$B$14:$I$59,3,0))</f>
        <v>0</v>
      </c>
      <c r="P46" s="156"/>
      <c r="Q46" s="21">
        <f>IF(P46=0,0,VLOOKUP(P46,'得点テーブル'!$B$14:$I$59,3,0))*0.25</f>
        <v>0</v>
      </c>
      <c r="R46" s="74"/>
      <c r="S46" s="21">
        <f>IF(R46=0,0,VLOOKUP(R46,'得点テーブル'!$B$14:$I$59,3,0))*1.25</f>
        <v>0</v>
      </c>
      <c r="T46" s="67">
        <v>64</v>
      </c>
      <c r="U46" s="21">
        <f>IF(T46=0,0,VLOOKUP(T46,'得点テーブル'!$B$14:$I$59,4,0))</f>
        <v>8</v>
      </c>
      <c r="V46" s="67"/>
      <c r="W46" s="21">
        <f>IF(V46=0,0,VLOOKUP(V46,'得点テーブル'!$B$14:$I$59,5,0))</f>
        <v>0</v>
      </c>
      <c r="X46" s="67" t="s">
        <v>230</v>
      </c>
      <c r="Y46" s="21">
        <f>IF(X46=0,0,VLOOKUP(X46,'得点テーブル'!$B$14:$I$59,5,0))</f>
        <v>3</v>
      </c>
      <c r="Z46" s="67" t="s">
        <v>183</v>
      </c>
      <c r="AA46" s="21">
        <f>IF(Z46=0,0,VLOOKUP(Z46,'得点テーブル'!$B$14:$I$59,6,0))</f>
        <v>5</v>
      </c>
      <c r="AB46" s="67"/>
      <c r="AC46" s="21">
        <f>IF(AB46=0,0,VLOOKUP(AB46,'得点テーブル'!$B$14:$I$59,7,0))</f>
        <v>0</v>
      </c>
      <c r="AD46" s="67"/>
      <c r="AE46" s="21">
        <f>IF(AD46=0,0,VLOOKUP(AD46,'得点テーブル'!$B$14:$I$59,7,0))*1.25</f>
        <v>0</v>
      </c>
      <c r="AF46" s="107"/>
      <c r="AG46" s="21">
        <f>IF(AF46=0,0,VLOOKUP(AF46,'得点テーブル'!$B$14:$L$59,11,0))</f>
        <v>0</v>
      </c>
      <c r="AH46" s="67"/>
      <c r="AI46" s="21">
        <f>IF(AH46=0,0,VLOOKUP(AH46,'得点テーブル'!$B$14:$I$59,5,0))</f>
        <v>0</v>
      </c>
      <c r="AJ46" s="22"/>
      <c r="AK46" s="21">
        <f>IF(AJ46=0,0,VLOOKUP(AJ46,'得点テーブル'!$B$14:$K$59,9,0))</f>
        <v>0</v>
      </c>
      <c r="AL46" s="73"/>
      <c r="AM46" s="173">
        <f>IF(AL46=0,0,VLOOKUP(AL46,'得点テーブル'!$B$14:$K$59,10,0))</f>
        <v>0</v>
      </c>
      <c r="AN46" s="73"/>
      <c r="AO46" s="173">
        <f>IF(AN46=0,0,VLOOKUP(AN46,'得点テーブル'!$B$14:$K$59,10,0))</f>
        <v>0</v>
      </c>
      <c r="AP46" s="73"/>
      <c r="AQ46" s="173">
        <f>IF(AP46=0,0,VLOOKUP(AP46,'得点テーブル'!$B$14:$K$59,10,0))</f>
        <v>0</v>
      </c>
      <c r="AR46" s="73"/>
      <c r="AS46" s="173">
        <f>IF(AR46=0,0,VLOOKUP(AR46,'得点テーブル'!$B$14:$K$59,10,0))*1.25</f>
        <v>0</v>
      </c>
      <c r="AT46" s="73"/>
      <c r="AU46" s="173">
        <f>IF(AT46=0,0,VLOOKUP(AT46,'得点テーブル'!$B$14:$K$59,10,0))</f>
        <v>0</v>
      </c>
    </row>
    <row r="47" spans="2:47" ht="13.5">
      <c r="B47" s="129">
        <v>43</v>
      </c>
      <c r="C47" s="23">
        <f t="shared" si="2"/>
        <v>41</v>
      </c>
      <c r="D47" s="271" t="s">
        <v>645</v>
      </c>
      <c r="E47" s="212" t="s">
        <v>489</v>
      </c>
      <c r="F47" s="132" t="s">
        <v>85</v>
      </c>
      <c r="G47" s="20">
        <f t="shared" si="3"/>
        <v>16</v>
      </c>
      <c r="H47" s="73"/>
      <c r="I47" s="21">
        <f>IF(H47=0,0,VLOOKUP(H47,'得点テーブル'!$B$14:$I$59,2,0))</f>
        <v>0</v>
      </c>
      <c r="J47" s="22"/>
      <c r="K47" s="21">
        <f>IF(J47=0,0,VLOOKUP(J47,'得点テーブル'!$B$14:$I$59,2,0))*0.25</f>
        <v>0</v>
      </c>
      <c r="L47" s="67"/>
      <c r="M47" s="21">
        <f>IF(L47=0,0,VLOOKUP(L47,'得点テーブル'!$B$14:$I$59,2,0))*1.25</f>
        <v>0</v>
      </c>
      <c r="N47" s="74"/>
      <c r="O47" s="21">
        <f>IF(N47=0,0,VLOOKUP(N47,'得点テーブル'!$B$14:$I$59,3,0))</f>
        <v>0</v>
      </c>
      <c r="P47" s="156"/>
      <c r="Q47" s="21">
        <f>IF(P47=0,0,VLOOKUP(P47,'得点テーブル'!$B$14:$I$59,3,0))*0.25</f>
        <v>0</v>
      </c>
      <c r="R47" s="74"/>
      <c r="S47" s="21">
        <f>IF(R47=0,0,VLOOKUP(R47,'得点テーブル'!$B$14:$I$59,3,0))*1.25</f>
        <v>0</v>
      </c>
      <c r="T47" s="67">
        <v>64</v>
      </c>
      <c r="U47" s="21">
        <f>IF(T47=0,0,VLOOKUP(T47,'得点テーブル'!$B$14:$I$59,4,0))</f>
        <v>8</v>
      </c>
      <c r="V47" s="67" t="s">
        <v>339</v>
      </c>
      <c r="W47" s="21">
        <f>IF(V47=0,0,VLOOKUP(V47,'得点テーブル'!$B$14:$I$59,5,0))</f>
        <v>3</v>
      </c>
      <c r="X47" s="67" t="s">
        <v>443</v>
      </c>
      <c r="Y47" s="21">
        <f>IF(X47=0,0,VLOOKUP(X47,'得点テーブル'!$B$14:$I$59,5,0))</f>
        <v>1</v>
      </c>
      <c r="Z47" s="22"/>
      <c r="AA47" s="21">
        <f>IF(Z47=0,0,VLOOKUP(Z47,'得点テーブル'!$B$14:$I$59,6,0))</f>
        <v>0</v>
      </c>
      <c r="AB47" s="67"/>
      <c r="AC47" s="21">
        <f>IF(AB47=0,0,VLOOKUP(AB47,'得点テーブル'!$B$14:$I$59,7,0))</f>
        <v>0</v>
      </c>
      <c r="AD47" s="67"/>
      <c r="AE47" s="21">
        <f>IF(AD47=0,0,VLOOKUP(AD47,'得点テーブル'!$B$14:$I$59,7,0))*1.25</f>
        <v>0</v>
      </c>
      <c r="AF47" s="138"/>
      <c r="AG47" s="21">
        <f>IF(AF47=0,0,VLOOKUP(AF47,'得点テーブル'!$B$14:$L$59,11,0))</f>
        <v>0</v>
      </c>
      <c r="AH47" s="67" t="s">
        <v>540</v>
      </c>
      <c r="AI47" s="21">
        <f>IF(AH47=0,0,VLOOKUP(AH47,'得点テーブル'!$B$14:$I$59,5,0))</f>
        <v>4</v>
      </c>
      <c r="AJ47" s="22"/>
      <c r="AK47" s="21">
        <f>IF(AJ47=0,0,VLOOKUP(AJ47,'得点テーブル'!$B$14:$K$59,9,0))</f>
        <v>0</v>
      </c>
      <c r="AL47" s="73"/>
      <c r="AM47" s="173">
        <f>IF(AL47=0,0,VLOOKUP(AL47,'得点テーブル'!$B$14:$K$59,10,0))</f>
        <v>0</v>
      </c>
      <c r="AN47" s="73"/>
      <c r="AO47" s="173">
        <f>IF(AN47=0,0,VLOOKUP(AN47,'得点テーブル'!$B$14:$K$59,10,0))</f>
        <v>0</v>
      </c>
      <c r="AP47" s="73"/>
      <c r="AQ47" s="173">
        <f>IF(AP47=0,0,VLOOKUP(AP47,'得点テーブル'!$B$14:$K$59,10,0))</f>
        <v>0</v>
      </c>
      <c r="AR47" s="73"/>
      <c r="AS47" s="173">
        <f>IF(AR47=0,0,VLOOKUP(AR47,'得点テーブル'!$B$14:$K$59,10,0))*1.25</f>
        <v>0</v>
      </c>
      <c r="AT47" s="73"/>
      <c r="AU47" s="173">
        <f>IF(AT47=0,0,VLOOKUP(AT47,'得点テーブル'!$B$14:$K$59,10,0))</f>
        <v>0</v>
      </c>
    </row>
    <row r="48" spans="2:47" ht="13.5">
      <c r="B48" s="129">
        <v>44</v>
      </c>
      <c r="C48" s="23">
        <f t="shared" si="2"/>
        <v>41</v>
      </c>
      <c r="D48" s="148" t="s">
        <v>508</v>
      </c>
      <c r="E48" s="212" t="s">
        <v>19</v>
      </c>
      <c r="F48" s="132" t="s">
        <v>85</v>
      </c>
      <c r="G48" s="20">
        <f t="shared" si="3"/>
        <v>16</v>
      </c>
      <c r="H48" s="73" t="s">
        <v>253</v>
      </c>
      <c r="I48" s="21">
        <f>IF(H48=0,0,VLOOKUP(H48,'得点テーブル'!$B$14:$I$59,2,0))</f>
        <v>3</v>
      </c>
      <c r="J48" s="22"/>
      <c r="K48" s="21">
        <f>IF(J48=0,0,VLOOKUP(J48,'得点テーブル'!$B$14:$I$59,2,0))*0.25</f>
        <v>0</v>
      </c>
      <c r="L48" s="67"/>
      <c r="M48" s="21">
        <f>IF(L48=0,0,VLOOKUP(L48,'得点テーブル'!$B$14:$I$59,2,0))*1.25</f>
        <v>0</v>
      </c>
      <c r="N48" s="74" t="s">
        <v>253</v>
      </c>
      <c r="O48" s="21">
        <f>IF(N48=0,0,VLOOKUP(N48,'得点テーブル'!$B$14:$I$59,3,0))</f>
        <v>5</v>
      </c>
      <c r="P48" s="156"/>
      <c r="Q48" s="21">
        <f>IF(P48=0,0,VLOOKUP(P48,'得点テーブル'!$B$14:$I$59,3,0))*0.25</f>
        <v>0</v>
      </c>
      <c r="R48" s="74"/>
      <c r="S48" s="21">
        <f>IF(R48=0,0,VLOOKUP(R48,'得点テーブル'!$B$14:$I$59,3,0))*1.25</f>
        <v>0</v>
      </c>
      <c r="T48" s="67" t="s">
        <v>253</v>
      </c>
      <c r="U48" s="21">
        <f>IF(T48=0,0,VLOOKUP(T48,'得点テーブル'!$B$14:$I$59,4,0))</f>
        <v>2</v>
      </c>
      <c r="V48" s="67" t="s">
        <v>443</v>
      </c>
      <c r="W48" s="21">
        <f>IF(V48=0,0,VLOOKUP(V48,'得点テーブル'!$B$14:$I$59,5,0))</f>
        <v>1</v>
      </c>
      <c r="X48" s="67"/>
      <c r="Y48" s="21">
        <f>IF(X48=0,0,VLOOKUP(X48,'得点テーブル'!$B$14:$I$59,5,0))</f>
        <v>0</v>
      </c>
      <c r="Z48" s="67" t="s">
        <v>253</v>
      </c>
      <c r="AA48" s="21">
        <f>IF(Z48=0,0,VLOOKUP(Z48,'得点テーブル'!$B$14:$I$59,6,0))</f>
        <v>5</v>
      </c>
      <c r="AB48" s="67"/>
      <c r="AC48" s="21">
        <f>IF(AB48=0,0,VLOOKUP(AB48,'得点テーブル'!$B$14:$I$59,7,0))</f>
        <v>0</v>
      </c>
      <c r="AD48" s="67"/>
      <c r="AE48" s="21">
        <f>IF(AD48=0,0,VLOOKUP(AD48,'得点テーブル'!$B$14:$I$59,7,0))*1.25</f>
        <v>0</v>
      </c>
      <c r="AF48" s="138"/>
      <c r="AG48" s="21">
        <f>IF(AF48=0,0,VLOOKUP(AF48,'得点テーブル'!$B$14:$L$59,11,0))</f>
        <v>0</v>
      </c>
      <c r="AH48" s="67"/>
      <c r="AI48" s="21">
        <f>IF(AH48=0,0,VLOOKUP(AH48,'得点テーブル'!$B$14:$I$59,5,0))</f>
        <v>0</v>
      </c>
      <c r="AJ48" s="22"/>
      <c r="AK48" s="21">
        <f>IF(AJ48=0,0,VLOOKUP(AJ48,'得点テーブル'!$B$14:$K$59,9,0))</f>
        <v>0</v>
      </c>
      <c r="AL48" s="73"/>
      <c r="AM48" s="173">
        <f>IF(AL48=0,0,VLOOKUP(AL48,'得点テーブル'!$B$14:$K$59,10,0))</f>
        <v>0</v>
      </c>
      <c r="AN48" s="73"/>
      <c r="AO48" s="173">
        <f>IF(AN48=0,0,VLOOKUP(AN48,'得点テーブル'!$B$14:$K$59,10,0))</f>
        <v>0</v>
      </c>
      <c r="AP48" s="73"/>
      <c r="AQ48" s="173">
        <f>IF(AP48=0,0,VLOOKUP(AP48,'得点テーブル'!$B$14:$K$59,10,0))</f>
        <v>0</v>
      </c>
      <c r="AR48" s="73"/>
      <c r="AS48" s="173">
        <f>IF(AR48=0,0,VLOOKUP(AR48,'得点テーブル'!$B$14:$K$59,10,0))*1.25</f>
        <v>0</v>
      </c>
      <c r="AT48" s="73"/>
      <c r="AU48" s="173">
        <f>IF(AT48=0,0,VLOOKUP(AT48,'得点テーブル'!$B$14:$K$59,10,0))</f>
        <v>0</v>
      </c>
    </row>
    <row r="49" spans="2:47" ht="13.5">
      <c r="B49" s="129">
        <v>45</v>
      </c>
      <c r="C49" s="23">
        <f t="shared" si="2"/>
        <v>41</v>
      </c>
      <c r="D49" s="207" t="s">
        <v>12</v>
      </c>
      <c r="E49" s="208" t="s">
        <v>302</v>
      </c>
      <c r="F49" s="132" t="s">
        <v>85</v>
      </c>
      <c r="G49" s="20">
        <f t="shared" si="3"/>
        <v>16</v>
      </c>
      <c r="H49" s="73"/>
      <c r="I49" s="21">
        <f>IF(H49=0,0,VLOOKUP(H49,'得点テーブル'!$B$14:$I$59,2,0))</f>
        <v>0</v>
      </c>
      <c r="J49" s="22"/>
      <c r="K49" s="21">
        <f>IF(J49=0,0,VLOOKUP(J49,'得点テーブル'!$B$14:$I$59,2,0))*0.25</f>
        <v>0</v>
      </c>
      <c r="L49" s="67"/>
      <c r="M49" s="21">
        <f>IF(L49=0,0,VLOOKUP(L49,'得点テーブル'!$B$14:$I$59,2,0))*1.25</f>
        <v>0</v>
      </c>
      <c r="N49" s="74"/>
      <c r="O49" s="21">
        <f>IF(N49=0,0,VLOOKUP(N49,'得点テーブル'!$B$14:$I$59,3,0))</f>
        <v>0</v>
      </c>
      <c r="P49" s="156"/>
      <c r="Q49" s="21">
        <f>IF(P49=0,0,VLOOKUP(P49,'得点テーブル'!$B$14:$I$59,3,0))*0.25</f>
        <v>0</v>
      </c>
      <c r="R49" s="74"/>
      <c r="S49" s="21">
        <f>IF(R49=0,0,VLOOKUP(R49,'得点テーブル'!$B$14:$I$59,3,0))*1.25</f>
        <v>0</v>
      </c>
      <c r="T49" s="67">
        <v>32</v>
      </c>
      <c r="U49" s="21">
        <f>IF(T49=0,0,VLOOKUP(T49,'得点テーブル'!$B$14:$I$59,4,0))</f>
        <v>16</v>
      </c>
      <c r="V49" s="67"/>
      <c r="W49" s="21">
        <f>IF(V49=0,0,VLOOKUP(V49,'得点テーブル'!$B$14:$I$59,5,0))</f>
        <v>0</v>
      </c>
      <c r="X49" s="67"/>
      <c r="Y49" s="21">
        <f>IF(X49=0,0,VLOOKUP(X49,'得点テーブル'!$B$14:$I$59,5,0))</f>
        <v>0</v>
      </c>
      <c r="Z49" s="22"/>
      <c r="AA49" s="21">
        <f>IF(Z49=0,0,VLOOKUP(Z49,'得点テーブル'!$B$14:$I$59,6,0))</f>
        <v>0</v>
      </c>
      <c r="AB49" s="67"/>
      <c r="AC49" s="21">
        <f>IF(AB49=0,0,VLOOKUP(AB49,'得点テーブル'!$B$14:$I$59,7,0))</f>
        <v>0</v>
      </c>
      <c r="AD49" s="67"/>
      <c r="AE49" s="21">
        <f>IF(AD49=0,0,VLOOKUP(AD49,'得点テーブル'!$B$14:$I$59,7,0))*1.25</f>
        <v>0</v>
      </c>
      <c r="AF49" s="138"/>
      <c r="AG49" s="21">
        <f>IF(AF49=0,0,VLOOKUP(AF49,'得点テーブル'!$B$14:$L$59,11,0))</f>
        <v>0</v>
      </c>
      <c r="AH49" s="67"/>
      <c r="AI49" s="21">
        <f>IF(AH49=0,0,VLOOKUP(AH49,'得点テーブル'!$B$14:$I$59,5,0))</f>
        <v>0</v>
      </c>
      <c r="AJ49" s="22"/>
      <c r="AK49" s="21">
        <f>IF(AJ49=0,0,VLOOKUP(AJ49,'得点テーブル'!$B$14:$K$59,9,0))</f>
        <v>0</v>
      </c>
      <c r="AL49" s="73"/>
      <c r="AM49" s="173">
        <f>IF(AL49=0,0,VLOOKUP(AL49,'得点テーブル'!$B$14:$K$59,10,0))</f>
        <v>0</v>
      </c>
      <c r="AN49" s="73"/>
      <c r="AO49" s="173">
        <f>IF(AN49=0,0,VLOOKUP(AN49,'得点テーブル'!$B$14:$K$59,10,0))</f>
        <v>0</v>
      </c>
      <c r="AP49" s="73"/>
      <c r="AQ49" s="173">
        <f>IF(AP49=0,0,VLOOKUP(AP49,'得点テーブル'!$B$14:$K$59,10,0))</f>
        <v>0</v>
      </c>
      <c r="AR49" s="73"/>
      <c r="AS49" s="173">
        <f>IF(AR49=0,0,VLOOKUP(AR49,'得点テーブル'!$B$14:$K$59,10,0))*1.25</f>
        <v>0</v>
      </c>
      <c r="AT49" s="73"/>
      <c r="AU49" s="173">
        <f>IF(AT49=0,0,VLOOKUP(AT49,'得点テーブル'!$B$14:$K$59,10,0))</f>
        <v>0</v>
      </c>
    </row>
    <row r="50" spans="2:47" ht="13.5">
      <c r="B50" s="129">
        <v>46</v>
      </c>
      <c r="C50" s="23">
        <f t="shared" si="2"/>
        <v>45</v>
      </c>
      <c r="D50" s="151" t="s">
        <v>510</v>
      </c>
      <c r="E50" s="213" t="s">
        <v>659</v>
      </c>
      <c r="F50" s="133" t="s">
        <v>118</v>
      </c>
      <c r="G50" s="20">
        <f t="shared" si="3"/>
        <v>15</v>
      </c>
      <c r="H50" s="73"/>
      <c r="I50" s="21">
        <f>IF(H50=0,0,VLOOKUP(H50,'得点テーブル'!$B$14:$I$59,2,0))</f>
        <v>0</v>
      </c>
      <c r="J50" s="22"/>
      <c r="K50" s="21">
        <f>IF(J50=0,0,VLOOKUP(J50,'得点テーブル'!$B$14:$I$59,2,0))*0.25</f>
        <v>0</v>
      </c>
      <c r="L50" s="67"/>
      <c r="M50" s="21">
        <f>IF(L50=0,0,VLOOKUP(L50,'得点テーブル'!$B$14:$I$59,2,0))*1.25</f>
        <v>0</v>
      </c>
      <c r="N50" s="74" t="s">
        <v>253</v>
      </c>
      <c r="O50" s="21">
        <f>IF(N50=0,0,VLOOKUP(N50,'得点テーブル'!$B$14:$I$59,3,0))</f>
        <v>5</v>
      </c>
      <c r="P50" s="156"/>
      <c r="Q50" s="21">
        <f>IF(P50=0,0,VLOOKUP(P50,'得点テーブル'!$B$14:$I$59,3,0))*0.25</f>
        <v>0</v>
      </c>
      <c r="R50" s="74"/>
      <c r="S50" s="21">
        <f>IF(R50=0,0,VLOOKUP(R50,'得点テーブル'!$B$14:$I$59,3,0))*1.25</f>
        <v>0</v>
      </c>
      <c r="T50" s="67" t="s">
        <v>253</v>
      </c>
      <c r="U50" s="21">
        <f>IF(T50=0,0,VLOOKUP(T50,'得点テーブル'!$B$14:$I$59,4,0))</f>
        <v>2</v>
      </c>
      <c r="V50" s="67" t="s">
        <v>230</v>
      </c>
      <c r="W50" s="21">
        <f>IF(V50=0,0,VLOOKUP(V50,'得点テーブル'!$B$14:$I$59,5,0))</f>
        <v>3</v>
      </c>
      <c r="X50" s="67"/>
      <c r="Y50" s="21">
        <f>IF(X50=0,0,VLOOKUP(X50,'得点テーブル'!$B$14:$I$59,5,0))</f>
        <v>0</v>
      </c>
      <c r="Z50" s="67" t="s">
        <v>441</v>
      </c>
      <c r="AA50" s="21">
        <f>IF(Z50=0,0,VLOOKUP(Z50,'得点テーブル'!$B$14:$I$59,6,0))</f>
        <v>5</v>
      </c>
      <c r="AB50" s="67"/>
      <c r="AC50" s="21">
        <f>IF(AB50=0,0,VLOOKUP(AB50,'得点テーブル'!$B$14:$I$59,7,0))</f>
        <v>0</v>
      </c>
      <c r="AD50" s="67"/>
      <c r="AE50" s="21">
        <f>IF(AD50=0,0,VLOOKUP(AD50,'得点テーブル'!$B$14:$I$59,7,0))*1.25</f>
        <v>0</v>
      </c>
      <c r="AF50" s="138"/>
      <c r="AG50" s="21">
        <f>IF(AF50=0,0,VLOOKUP(AF50,'得点テーブル'!$B$14:$L$59,11,0))</f>
        <v>0</v>
      </c>
      <c r="AH50" s="67"/>
      <c r="AI50" s="21">
        <f>IF(AH50=0,0,VLOOKUP(AH50,'得点テーブル'!$B$14:$I$59,5,0))</f>
        <v>0</v>
      </c>
      <c r="AJ50" s="22"/>
      <c r="AK50" s="21">
        <f>IF(AJ50=0,0,VLOOKUP(AJ50,'得点テーブル'!$B$14:$K$59,9,0))</f>
        <v>0</v>
      </c>
      <c r="AL50" s="73"/>
      <c r="AM50" s="173">
        <f>IF(AL50=0,0,VLOOKUP(AL50,'得点テーブル'!$B$14:$K$59,10,0))</f>
        <v>0</v>
      </c>
      <c r="AN50" s="73"/>
      <c r="AO50" s="173">
        <f>IF(AN50=0,0,VLOOKUP(AN50,'得点テーブル'!$B$14:$K$59,10,0))</f>
        <v>0</v>
      </c>
      <c r="AP50" s="73"/>
      <c r="AQ50" s="173">
        <f>IF(AP50=0,0,VLOOKUP(AP50,'得点テーブル'!$B$14:$K$59,10,0))</f>
        <v>0</v>
      </c>
      <c r="AR50" s="73"/>
      <c r="AS50" s="173">
        <f>IF(AR50=0,0,VLOOKUP(AR50,'得点テーブル'!$B$14:$K$59,10,0))*1.25</f>
        <v>0</v>
      </c>
      <c r="AT50" s="73"/>
      <c r="AU50" s="173">
        <f>IF(AT50=0,0,VLOOKUP(AT50,'得点テーブル'!$B$14:$K$59,10,0))</f>
        <v>0</v>
      </c>
    </row>
    <row r="51" spans="2:47" ht="13.5">
      <c r="B51" s="129">
        <v>47</v>
      </c>
      <c r="C51" s="23">
        <f t="shared" si="2"/>
        <v>45</v>
      </c>
      <c r="D51" s="96" t="s">
        <v>646</v>
      </c>
      <c r="E51" s="212" t="s">
        <v>489</v>
      </c>
      <c r="F51" s="132" t="s">
        <v>85</v>
      </c>
      <c r="G51" s="20">
        <f t="shared" si="3"/>
        <v>15</v>
      </c>
      <c r="H51" s="73"/>
      <c r="I51" s="21">
        <f>IF(H51=0,0,VLOOKUP(H51,'得点テーブル'!$B$14:$I$59,2,0))</f>
        <v>0</v>
      </c>
      <c r="J51" s="22"/>
      <c r="K51" s="21">
        <f>IF(J51=0,0,VLOOKUP(J51,'得点テーブル'!$B$14:$I$59,2,0))*0.25</f>
        <v>0</v>
      </c>
      <c r="L51" s="67"/>
      <c r="M51" s="21">
        <f>IF(L51=0,0,VLOOKUP(L51,'得点テーブル'!$B$14:$I$59,2,0))*1.25</f>
        <v>0</v>
      </c>
      <c r="N51" s="74"/>
      <c r="O51" s="21">
        <f>IF(N51=0,0,VLOOKUP(N51,'得点テーブル'!$B$14:$I$59,3,0))</f>
        <v>0</v>
      </c>
      <c r="P51" s="156"/>
      <c r="Q51" s="21">
        <f>IF(P51=0,0,VLOOKUP(P51,'得点テーブル'!$B$14:$I$59,3,0))*0.25</f>
        <v>0</v>
      </c>
      <c r="R51" s="74"/>
      <c r="S51" s="21">
        <f>IF(R51=0,0,VLOOKUP(R51,'得点テーブル'!$B$14:$I$59,3,0))*1.25</f>
        <v>0</v>
      </c>
      <c r="T51" s="67">
        <v>64</v>
      </c>
      <c r="U51" s="21">
        <f>IF(T51=0,0,VLOOKUP(T51,'得点テーブル'!$B$14:$I$59,4,0))</f>
        <v>8</v>
      </c>
      <c r="V51" s="67" t="s">
        <v>340</v>
      </c>
      <c r="W51" s="21">
        <f>IF(V51=0,0,VLOOKUP(V51,'得点テーブル'!$B$14:$I$59,5,0))</f>
        <v>2</v>
      </c>
      <c r="X51" s="67" t="s">
        <v>443</v>
      </c>
      <c r="Y51" s="21">
        <f>IF(X51=0,0,VLOOKUP(X51,'得点テーブル'!$B$14:$I$59,5,0))</f>
        <v>1</v>
      </c>
      <c r="Z51" s="22"/>
      <c r="AA51" s="21">
        <f>IF(Z51=0,0,VLOOKUP(Z51,'得点テーブル'!$B$14:$I$59,6,0))</f>
        <v>0</v>
      </c>
      <c r="AB51" s="67"/>
      <c r="AC51" s="21">
        <f>IF(AB51=0,0,VLOOKUP(AB51,'得点テーブル'!$B$14:$I$59,7,0))</f>
        <v>0</v>
      </c>
      <c r="AD51" s="67"/>
      <c r="AE51" s="21">
        <f>IF(AD51=0,0,VLOOKUP(AD51,'得点テーブル'!$B$14:$I$59,7,0))*1.25</f>
        <v>0</v>
      </c>
      <c r="AF51" s="107"/>
      <c r="AG51" s="21">
        <f>IF(AF51=0,0,VLOOKUP(AF51,'得点テーブル'!$B$14:$L$59,11,0))</f>
        <v>0</v>
      </c>
      <c r="AH51" s="67" t="s">
        <v>540</v>
      </c>
      <c r="AI51" s="21">
        <f>IF(AH51=0,0,VLOOKUP(AH51,'得点テーブル'!$B$14:$I$59,5,0))</f>
        <v>4</v>
      </c>
      <c r="AJ51" s="22"/>
      <c r="AK51" s="21">
        <f>IF(AJ51=0,0,VLOOKUP(AJ51,'得点テーブル'!$B$14:$K$59,9,0))</f>
        <v>0</v>
      </c>
      <c r="AL51" s="73"/>
      <c r="AM51" s="173">
        <f>IF(AL51=0,0,VLOOKUP(AL51,'得点テーブル'!$B$14:$K$59,10,0))</f>
        <v>0</v>
      </c>
      <c r="AN51" s="73"/>
      <c r="AO51" s="173">
        <f>IF(AN51=0,0,VLOOKUP(AN51,'得点テーブル'!$B$14:$K$59,10,0))</f>
        <v>0</v>
      </c>
      <c r="AP51" s="73"/>
      <c r="AQ51" s="173">
        <f>IF(AP51=0,0,VLOOKUP(AP51,'得点テーブル'!$B$14:$K$59,10,0))</f>
        <v>0</v>
      </c>
      <c r="AR51" s="73"/>
      <c r="AS51" s="173">
        <f>IF(AR51=0,0,VLOOKUP(AR51,'得点テーブル'!$B$14:$K$59,10,0))*1.25</f>
        <v>0</v>
      </c>
      <c r="AT51" s="73"/>
      <c r="AU51" s="173">
        <f>IF(AT51=0,0,VLOOKUP(AT51,'得点テーブル'!$B$14:$K$59,10,0))</f>
        <v>0</v>
      </c>
    </row>
    <row r="52" spans="2:47" ht="13.5">
      <c r="B52" s="129">
        <v>48</v>
      </c>
      <c r="C52" s="23">
        <f t="shared" si="2"/>
        <v>47</v>
      </c>
      <c r="D52" s="27" t="s">
        <v>442</v>
      </c>
      <c r="E52" s="212" t="s">
        <v>656</v>
      </c>
      <c r="F52" s="132" t="s">
        <v>85</v>
      </c>
      <c r="G52" s="20">
        <f t="shared" si="3"/>
        <v>14</v>
      </c>
      <c r="H52" s="73"/>
      <c r="I52" s="21">
        <f>IF(H52=0,0,VLOOKUP(H52,'得点テーブル'!$B$14:$I$59,2,0))</f>
        <v>0</v>
      </c>
      <c r="J52" s="22"/>
      <c r="K52" s="21">
        <f>IF(J52=0,0,VLOOKUP(J52,'得点テーブル'!$B$14:$I$59,2,0))*0.25</f>
        <v>0</v>
      </c>
      <c r="L52" s="67"/>
      <c r="M52" s="21">
        <f>IF(L52=0,0,VLOOKUP(L52,'得点テーブル'!$B$14:$I$59,2,0))*1.25</f>
        <v>0</v>
      </c>
      <c r="N52" s="74"/>
      <c r="O52" s="21">
        <f>IF(N52=0,0,VLOOKUP(N52,'得点テーブル'!$B$14:$I$59,3,0))</f>
        <v>0</v>
      </c>
      <c r="P52" s="156"/>
      <c r="Q52" s="21">
        <f>IF(P52=0,0,VLOOKUP(P52,'得点テーブル'!$B$14:$I$59,3,0))*0.25</f>
        <v>0</v>
      </c>
      <c r="R52" s="74"/>
      <c r="S52" s="21">
        <f>IF(R52=0,0,VLOOKUP(R52,'得点テーブル'!$B$14:$I$59,3,0))*1.25</f>
        <v>0</v>
      </c>
      <c r="T52" s="67">
        <v>64</v>
      </c>
      <c r="U52" s="21">
        <f>IF(T52=0,0,VLOOKUP(T52,'得点テーブル'!$B$14:$I$59,4,0))</f>
        <v>8</v>
      </c>
      <c r="V52" s="67"/>
      <c r="W52" s="21">
        <f>IF(V52=0,0,VLOOKUP(V52,'得点テーブル'!$B$14:$I$59,5,0))</f>
        <v>0</v>
      </c>
      <c r="X52" s="67" t="s">
        <v>538</v>
      </c>
      <c r="Y52" s="21">
        <f>IF(X52=0,0,VLOOKUP(X52,'得点テーブル'!$B$14:$I$59,5,0))</f>
        <v>3</v>
      </c>
      <c r="Z52" s="22"/>
      <c r="AA52" s="21">
        <f>IF(Z52=0,0,VLOOKUP(Z52,'得点テーブル'!$B$14:$I$59,6,0))</f>
        <v>0</v>
      </c>
      <c r="AB52" s="67"/>
      <c r="AC52" s="21">
        <f>IF(AB52=0,0,VLOOKUP(AB52,'得点テーブル'!$B$14:$I$59,7,0))</f>
        <v>0</v>
      </c>
      <c r="AD52" s="67"/>
      <c r="AE52" s="21">
        <f>IF(AD52=0,0,VLOOKUP(AD52,'得点テーブル'!$B$14:$I$59,7,0))*1.25</f>
        <v>0</v>
      </c>
      <c r="AF52" s="138"/>
      <c r="AG52" s="21">
        <f>IF(AF52=0,0,VLOOKUP(AF52,'得点テーブル'!$B$14:$L$59,11,0))</f>
        <v>0</v>
      </c>
      <c r="AH52" s="67" t="s">
        <v>336</v>
      </c>
      <c r="AI52" s="21">
        <f>IF(AH52=0,0,VLOOKUP(AH52,'得点テーブル'!$B$14:$I$59,5,0))</f>
        <v>3</v>
      </c>
      <c r="AJ52" s="22"/>
      <c r="AK52" s="21">
        <f>IF(AJ52=0,0,VLOOKUP(AJ52,'得点テーブル'!$B$14:$K$59,9,0))</f>
        <v>0</v>
      </c>
      <c r="AL52" s="73"/>
      <c r="AM52" s="173">
        <f>IF(AL52=0,0,VLOOKUP(AL52,'得点テーブル'!$B$14:$K$59,10,0))</f>
        <v>0</v>
      </c>
      <c r="AN52" s="73"/>
      <c r="AO52" s="173">
        <f>IF(AN52=0,0,VLOOKUP(AN52,'得点テーブル'!$B$14:$K$59,10,0))</f>
        <v>0</v>
      </c>
      <c r="AP52" s="73"/>
      <c r="AQ52" s="173">
        <f>IF(AP52=0,0,VLOOKUP(AP52,'得点テーブル'!$B$14:$K$59,10,0))</f>
        <v>0</v>
      </c>
      <c r="AR52" s="73"/>
      <c r="AS52" s="173">
        <f>IF(AR52=0,0,VLOOKUP(AR52,'得点テーブル'!$B$14:$K$59,10,0))*1.25</f>
        <v>0</v>
      </c>
      <c r="AT52" s="73"/>
      <c r="AU52" s="173">
        <f>IF(AT52=0,0,VLOOKUP(AT52,'得点テーブル'!$B$14:$K$59,10,0))</f>
        <v>0</v>
      </c>
    </row>
    <row r="53" spans="2:47" ht="13.5">
      <c r="B53" s="129">
        <v>49</v>
      </c>
      <c r="C53" s="23">
        <f t="shared" si="2"/>
        <v>47</v>
      </c>
      <c r="D53" s="151" t="s">
        <v>483</v>
      </c>
      <c r="E53" s="212" t="s">
        <v>529</v>
      </c>
      <c r="F53" s="133" t="s">
        <v>118</v>
      </c>
      <c r="G53" s="20">
        <f t="shared" si="3"/>
        <v>14</v>
      </c>
      <c r="H53" s="73"/>
      <c r="I53" s="21">
        <f>IF(H53=0,0,VLOOKUP(H53,'得点テーブル'!$B$14:$I$59,2,0))</f>
        <v>0</v>
      </c>
      <c r="J53" s="22"/>
      <c r="K53" s="21">
        <f>IF(J53=0,0,VLOOKUP(J53,'得点テーブル'!$B$14:$I$59,2,0))*0.25</f>
        <v>0</v>
      </c>
      <c r="L53" s="67"/>
      <c r="M53" s="21">
        <f>IF(L53=0,0,VLOOKUP(L53,'得点テーブル'!$B$14:$I$59,2,0))*1.25</f>
        <v>0</v>
      </c>
      <c r="N53" s="74"/>
      <c r="O53" s="21">
        <f>IF(N53=0,0,VLOOKUP(N53,'得点テーブル'!$B$14:$I$59,3,0))</f>
        <v>0</v>
      </c>
      <c r="P53" s="156"/>
      <c r="Q53" s="21">
        <f>IF(P53=0,0,VLOOKUP(P53,'得点テーブル'!$B$14:$I$59,3,0))*0.25</f>
        <v>0</v>
      </c>
      <c r="R53" s="74"/>
      <c r="S53" s="21">
        <f>IF(R53=0,0,VLOOKUP(R53,'得点テーブル'!$B$14:$I$59,3,0))*1.25</f>
        <v>0</v>
      </c>
      <c r="T53" s="67">
        <v>64</v>
      </c>
      <c r="U53" s="21">
        <f>IF(T53=0,0,VLOOKUP(T53,'得点テーブル'!$B$14:$I$59,4,0))</f>
        <v>8</v>
      </c>
      <c r="V53" s="67"/>
      <c r="W53" s="21">
        <f>IF(V53=0,0,VLOOKUP(V53,'得点テーブル'!$B$14:$I$59,5,0))</f>
        <v>0</v>
      </c>
      <c r="X53" s="67"/>
      <c r="Y53" s="21">
        <f>IF(X53=0,0,VLOOKUP(X53,'得点テーブル'!$B$14:$I$59,5,0))</f>
        <v>0</v>
      </c>
      <c r="Z53" s="22"/>
      <c r="AA53" s="21">
        <f>IF(Z53=0,0,VLOOKUP(Z53,'得点テーブル'!$B$14:$I$59,6,0))</f>
        <v>0</v>
      </c>
      <c r="AB53" s="67" t="s">
        <v>253</v>
      </c>
      <c r="AC53" s="21">
        <f>IF(AB53=0,0,VLOOKUP(AB53,'得点テーブル'!$B$14:$I$59,7,0))</f>
        <v>5</v>
      </c>
      <c r="AD53" s="67"/>
      <c r="AE53" s="21">
        <f>IF(AD53=0,0,VLOOKUP(AD53,'得点テーブル'!$B$14:$I$59,7,0))*1.25</f>
        <v>0</v>
      </c>
      <c r="AF53" s="138"/>
      <c r="AG53" s="21">
        <f>IF(AF53=0,0,VLOOKUP(AF53,'得点テーブル'!$B$14:$L$59,11,0))</f>
        <v>0</v>
      </c>
      <c r="AH53" s="67" t="s">
        <v>443</v>
      </c>
      <c r="AI53" s="21">
        <f>IF(AH53=0,0,VLOOKUP(AH53,'得点テーブル'!$B$14:$I$59,5,0))</f>
        <v>1</v>
      </c>
      <c r="AJ53" s="22"/>
      <c r="AK53" s="21">
        <f>IF(AJ53=0,0,VLOOKUP(AJ53,'得点テーブル'!$B$14:$K$59,9,0))</f>
        <v>0</v>
      </c>
      <c r="AL53" s="73"/>
      <c r="AM53" s="173">
        <f>IF(AL53=0,0,VLOOKUP(AL53,'得点テーブル'!$B$14:$K$59,10,0))</f>
        <v>0</v>
      </c>
      <c r="AN53" s="73"/>
      <c r="AO53" s="173">
        <f>IF(AN53=0,0,VLOOKUP(AN53,'得点テーブル'!$B$14:$K$59,10,0))</f>
        <v>0</v>
      </c>
      <c r="AP53" s="73"/>
      <c r="AQ53" s="173">
        <f>IF(AP53=0,0,VLOOKUP(AP53,'得点テーブル'!$B$14:$K$59,10,0))</f>
        <v>0</v>
      </c>
      <c r="AR53" s="73"/>
      <c r="AS53" s="173">
        <f>IF(AR53=0,0,VLOOKUP(AR53,'得点テーブル'!$B$14:$K$59,10,0))*1.25</f>
        <v>0</v>
      </c>
      <c r="AT53" s="73"/>
      <c r="AU53" s="173">
        <f>IF(AT53=0,0,VLOOKUP(AT53,'得点テーブル'!$B$14:$K$59,10,0))</f>
        <v>0</v>
      </c>
    </row>
    <row r="54" spans="2:47" ht="13.5">
      <c r="B54" s="129">
        <v>50</v>
      </c>
      <c r="C54" s="23">
        <f t="shared" si="2"/>
        <v>49</v>
      </c>
      <c r="D54" s="84" t="s">
        <v>177</v>
      </c>
      <c r="E54" s="261" t="s">
        <v>507</v>
      </c>
      <c r="F54" s="132" t="s">
        <v>85</v>
      </c>
      <c r="G54" s="20">
        <f t="shared" si="3"/>
        <v>13.75</v>
      </c>
      <c r="H54" s="73"/>
      <c r="I54" s="21">
        <f>IF(H54=0,0,VLOOKUP(H54,'得点テーブル'!$B$14:$I$59,2,0))</f>
        <v>0</v>
      </c>
      <c r="J54" s="22"/>
      <c r="K54" s="21">
        <f>IF(J54=0,0,VLOOKUP(J54,'得点テーブル'!$B$14:$I$59,2,0))*0.25</f>
        <v>0</v>
      </c>
      <c r="L54" s="67" t="s">
        <v>253</v>
      </c>
      <c r="M54" s="21">
        <f>IF(L54=0,0,VLOOKUP(L54,'得点テーブル'!$B$14:$I$59,2,0))*1.25</f>
        <v>3.75</v>
      </c>
      <c r="N54" s="74"/>
      <c r="O54" s="21">
        <f>IF(N54=0,0,VLOOKUP(N54,'得点テーブル'!$B$14:$I$59,3,0))</f>
        <v>0</v>
      </c>
      <c r="P54" s="156"/>
      <c r="Q54" s="21">
        <f>IF(P54=0,0,VLOOKUP(P54,'得点テーブル'!$B$14:$I$59,3,0))*0.25</f>
        <v>0</v>
      </c>
      <c r="R54" s="74"/>
      <c r="S54" s="21">
        <f>IF(R54=0,0,VLOOKUP(R54,'得点テーブル'!$B$14:$I$59,3,0))*1.25</f>
        <v>0</v>
      </c>
      <c r="T54" s="67">
        <v>64</v>
      </c>
      <c r="U54" s="21">
        <f>IF(T54=0,0,VLOOKUP(T54,'得点テーブル'!$B$14:$I$59,4,0))</f>
        <v>8</v>
      </c>
      <c r="V54" s="67"/>
      <c r="W54" s="21">
        <f>IF(V54=0,0,VLOOKUP(V54,'得点テーブル'!$B$14:$I$59,5,0))</f>
        <v>0</v>
      </c>
      <c r="X54" s="67" t="s">
        <v>441</v>
      </c>
      <c r="Y54" s="21">
        <f>IF(X54=0,0,VLOOKUP(X54,'得点テーブル'!$B$14:$I$59,5,0))</f>
        <v>2</v>
      </c>
      <c r="Z54" s="22"/>
      <c r="AA54" s="21">
        <f>IF(Z54=0,0,VLOOKUP(Z54,'得点テーブル'!$B$14:$I$59,6,0))</f>
        <v>0</v>
      </c>
      <c r="AB54" s="67"/>
      <c r="AC54" s="21">
        <f>IF(AB54=0,0,VLOOKUP(AB54,'得点テーブル'!$B$14:$I$59,7,0))</f>
        <v>0</v>
      </c>
      <c r="AD54" s="67"/>
      <c r="AE54" s="21">
        <f>IF(AD54=0,0,VLOOKUP(AD54,'得点テーブル'!$B$14:$I$59,7,0))*1.25</f>
        <v>0</v>
      </c>
      <c r="AF54" s="107"/>
      <c r="AG54" s="21">
        <f>IF(AF54=0,0,VLOOKUP(AF54,'得点テーブル'!$B$14:$L$59,11,0))</f>
        <v>0</v>
      </c>
      <c r="AH54" s="67"/>
      <c r="AI54" s="21">
        <f>IF(AH54=0,0,VLOOKUP(AH54,'得点テーブル'!$B$14:$I$59,5,0))</f>
        <v>0</v>
      </c>
      <c r="AJ54" s="67"/>
      <c r="AK54" s="21">
        <f>IF(AJ54=0,0,VLOOKUP(AJ54,'得点テーブル'!$B$14:$K$59,9,0))</f>
        <v>0</v>
      </c>
      <c r="AL54" s="73"/>
      <c r="AM54" s="173">
        <f>IF(AL54=0,0,VLOOKUP(AL54,'得点テーブル'!$B$14:$K$59,10,0))</f>
        <v>0</v>
      </c>
      <c r="AN54" s="73"/>
      <c r="AO54" s="173">
        <f>IF(AN54=0,0,VLOOKUP(AN54,'得点テーブル'!$B$14:$K$59,10,0))</f>
        <v>0</v>
      </c>
      <c r="AP54" s="73"/>
      <c r="AQ54" s="173">
        <f>IF(AP54=0,0,VLOOKUP(AP54,'得点テーブル'!$B$14:$K$59,10,0))</f>
        <v>0</v>
      </c>
      <c r="AR54" s="73"/>
      <c r="AS54" s="173">
        <f>IF(AR54=0,0,VLOOKUP(AR54,'得点テーブル'!$B$14:$K$59,10,0))*1.25</f>
        <v>0</v>
      </c>
      <c r="AT54" s="73"/>
      <c r="AU54" s="173">
        <f>IF(AT54=0,0,VLOOKUP(AT54,'得点テーブル'!$B$14:$K$59,10,0))</f>
        <v>0</v>
      </c>
    </row>
    <row r="55" spans="2:47" ht="13.5">
      <c r="B55" s="129">
        <v>51</v>
      </c>
      <c r="C55" s="23">
        <f t="shared" si="2"/>
        <v>50</v>
      </c>
      <c r="D55" s="148" t="s">
        <v>361</v>
      </c>
      <c r="E55" s="212" t="s">
        <v>358</v>
      </c>
      <c r="F55" s="133" t="s">
        <v>118</v>
      </c>
      <c r="G55" s="20">
        <f t="shared" si="3"/>
        <v>13</v>
      </c>
      <c r="H55" s="73" t="s">
        <v>253</v>
      </c>
      <c r="I55" s="21">
        <f>IF(H55=0,0,VLOOKUP(H55,'得点テーブル'!$B$14:$I$59,2,0))</f>
        <v>3</v>
      </c>
      <c r="J55" s="22"/>
      <c r="K55" s="21">
        <f>IF(J55=0,0,VLOOKUP(J55,'得点テーブル'!$B$14:$I$59,2,0))*0.25</f>
        <v>0</v>
      </c>
      <c r="L55" s="67"/>
      <c r="M55" s="21">
        <f>IF(L55=0,0,VLOOKUP(L55,'得点テーブル'!$B$14:$I$59,2,0))*1.25</f>
        <v>0</v>
      </c>
      <c r="N55" s="74"/>
      <c r="O55" s="21">
        <f>IF(N55=0,0,VLOOKUP(N55,'得点テーブル'!$B$14:$I$59,3,0))</f>
        <v>0</v>
      </c>
      <c r="P55" s="156"/>
      <c r="Q55" s="21">
        <f>IF(P55=0,0,VLOOKUP(P55,'得点テーブル'!$B$14:$I$59,3,0))*0.25</f>
        <v>0</v>
      </c>
      <c r="R55" s="74"/>
      <c r="S55" s="21">
        <f>IF(R55=0,0,VLOOKUP(R55,'得点テーブル'!$B$14:$I$59,3,0))*1.25</f>
        <v>0</v>
      </c>
      <c r="T55" s="146">
        <v>64</v>
      </c>
      <c r="U55" s="21">
        <f>IF(T55=0,0,VLOOKUP(T55,'得点テーブル'!$B$14:$I$59,4,0))</f>
        <v>8</v>
      </c>
      <c r="V55" s="67"/>
      <c r="W55" s="147">
        <f>IF(V55=0,0,VLOOKUP(V55,'得点テーブル'!$B$14:$I$59,5,0))</f>
        <v>0</v>
      </c>
      <c r="X55" s="67"/>
      <c r="Y55" s="21">
        <f>IF(X55=0,0,VLOOKUP(X55,'得点テーブル'!$B$14:$I$59,5,0))</f>
        <v>0</v>
      </c>
      <c r="Z55" s="22"/>
      <c r="AA55" s="21">
        <f>IF(Z55=0,0,VLOOKUP(Z55,'得点テーブル'!$B$14:$I$59,6,0))</f>
        <v>0</v>
      </c>
      <c r="AB55" s="67"/>
      <c r="AC55" s="21">
        <f>IF(AB55=0,0,VLOOKUP(AB55,'得点テーブル'!$B$14:$I$59,7,0))</f>
        <v>0</v>
      </c>
      <c r="AD55" s="67"/>
      <c r="AE55" s="21">
        <f>IF(AD55=0,0,VLOOKUP(AD55,'得点テーブル'!$B$14:$I$59,7,0))*1.25</f>
        <v>0</v>
      </c>
      <c r="AF55" s="138"/>
      <c r="AG55" s="21">
        <f>IF(AF55=0,0,VLOOKUP(AF55,'得点テーブル'!$B$14:$L$59,11,0))</f>
        <v>0</v>
      </c>
      <c r="AH55" s="67" t="s">
        <v>541</v>
      </c>
      <c r="AI55" s="21">
        <f>IF(AH55=0,0,VLOOKUP(AH55,'得点テーブル'!$B$14:$I$59,5,0))</f>
        <v>2</v>
      </c>
      <c r="AJ55" s="22"/>
      <c r="AK55" s="21">
        <f>IF(AJ55=0,0,VLOOKUP(AJ55,'得点テーブル'!$B$14:$K$59,9,0))</f>
        <v>0</v>
      </c>
      <c r="AL55" s="73"/>
      <c r="AM55" s="173">
        <f>IF(AL55=0,0,VLOOKUP(AL55,'得点テーブル'!$B$14:$K$59,10,0))</f>
        <v>0</v>
      </c>
      <c r="AN55" s="73"/>
      <c r="AO55" s="173">
        <f>IF(AN55=0,0,VLOOKUP(AN55,'得点テーブル'!$B$14:$K$59,10,0))</f>
        <v>0</v>
      </c>
      <c r="AP55" s="73"/>
      <c r="AQ55" s="173">
        <f>IF(AP55=0,0,VLOOKUP(AP55,'得点テーブル'!$B$14:$K$59,10,0))</f>
        <v>0</v>
      </c>
      <c r="AR55" s="73"/>
      <c r="AS55" s="173">
        <f>IF(AR55=0,0,VLOOKUP(AR55,'得点テーブル'!$B$14:$K$59,10,0))*1.25</f>
        <v>0</v>
      </c>
      <c r="AT55" s="73"/>
      <c r="AU55" s="173">
        <f>IF(AT55=0,0,VLOOKUP(AT55,'得点テーブル'!$B$14:$K$59,10,0))</f>
        <v>0</v>
      </c>
    </row>
    <row r="56" spans="2:47" ht="13.5">
      <c r="B56" s="129">
        <v>52</v>
      </c>
      <c r="C56" s="23">
        <f t="shared" si="2"/>
        <v>50</v>
      </c>
      <c r="D56" s="142" t="s">
        <v>376</v>
      </c>
      <c r="E56" s="212" t="s">
        <v>289</v>
      </c>
      <c r="F56" s="132" t="s">
        <v>119</v>
      </c>
      <c r="G56" s="20">
        <f t="shared" si="3"/>
        <v>13</v>
      </c>
      <c r="H56" s="73" t="s">
        <v>253</v>
      </c>
      <c r="I56" s="21">
        <f>IF(H56=0,0,VLOOKUP(H56,'得点テーブル'!$B$14:$I$59,2,0))</f>
        <v>3</v>
      </c>
      <c r="J56" s="22"/>
      <c r="K56" s="21">
        <f>IF(J56=0,0,VLOOKUP(J56,'得点テーブル'!$B$14:$I$59,2,0))*0.25</f>
        <v>0</v>
      </c>
      <c r="L56" s="67"/>
      <c r="M56" s="21">
        <f>IF(L56=0,0,VLOOKUP(L56,'得点テーブル'!$B$14:$I$59,2,0))*1.25</f>
        <v>0</v>
      </c>
      <c r="N56" s="74"/>
      <c r="O56" s="21">
        <f>IF(N56=0,0,VLOOKUP(N56,'得点テーブル'!$B$14:$I$59,3,0))</f>
        <v>0</v>
      </c>
      <c r="P56" s="156"/>
      <c r="Q56" s="21">
        <f>IF(P56=0,0,VLOOKUP(P56,'得点テーブル'!$B$14:$I$59,3,0))*0.25</f>
        <v>0</v>
      </c>
      <c r="R56" s="74"/>
      <c r="S56" s="21">
        <f>IF(R56=0,0,VLOOKUP(R56,'得点テーブル'!$B$14:$I$59,3,0))*1.25</f>
        <v>0</v>
      </c>
      <c r="T56" s="146"/>
      <c r="U56" s="21">
        <f>IF(T56=0,0,VLOOKUP(T56,'得点テーブル'!$B$14:$I$59,4,0))</f>
        <v>0</v>
      </c>
      <c r="V56" s="67"/>
      <c r="W56" s="147">
        <f>IF(V56=0,0,VLOOKUP(V56,'得点テーブル'!$B$14:$I$59,5,0))</f>
        <v>0</v>
      </c>
      <c r="X56" s="67"/>
      <c r="Y56" s="21">
        <f>IF(X56=0,0,VLOOKUP(X56,'得点テーブル'!$B$14:$I$59,5,0))</f>
        <v>0</v>
      </c>
      <c r="Z56" s="22" t="s">
        <v>253</v>
      </c>
      <c r="AA56" s="21">
        <f>IF(Z56=0,0,VLOOKUP(Z56,'得点テーブル'!$B$14:$I$59,6,0))</f>
        <v>5</v>
      </c>
      <c r="AB56" s="67" t="s">
        <v>253</v>
      </c>
      <c r="AC56" s="21">
        <f>IF(AB56=0,0,VLOOKUP(AB56,'得点テーブル'!$B$14:$I$59,7,0))</f>
        <v>5</v>
      </c>
      <c r="AD56" s="67"/>
      <c r="AE56" s="21">
        <f>IF(AD56=0,0,VLOOKUP(AD56,'得点テーブル'!$B$14:$I$59,7,0))*1.25</f>
        <v>0</v>
      </c>
      <c r="AF56" s="138"/>
      <c r="AG56" s="21">
        <f>IF(AF56=0,0,VLOOKUP(AF56,'得点テーブル'!$B$14:$L$59,11,0))</f>
        <v>0</v>
      </c>
      <c r="AH56" s="67"/>
      <c r="AI56" s="21">
        <f>IF(AH56=0,0,VLOOKUP(AH56,'得点テーブル'!$B$14:$I$59,5,0))</f>
        <v>0</v>
      </c>
      <c r="AJ56" s="22"/>
      <c r="AK56" s="21">
        <f>IF(AJ56=0,0,VLOOKUP(AJ56,'得点テーブル'!$B$14:$K$59,9,0))</f>
        <v>0</v>
      </c>
      <c r="AL56" s="73"/>
      <c r="AM56" s="173">
        <f>IF(AL56=0,0,VLOOKUP(AL56,'得点テーブル'!$B$14:$K$59,10,0))</f>
        <v>0</v>
      </c>
      <c r="AN56" s="73"/>
      <c r="AO56" s="173">
        <f>IF(AN56=0,0,VLOOKUP(AN56,'得点テーブル'!$B$14:$K$59,10,0))</f>
        <v>0</v>
      </c>
      <c r="AP56" s="73"/>
      <c r="AQ56" s="173">
        <f>IF(AP56=0,0,VLOOKUP(AP56,'得点テーブル'!$B$14:$K$59,10,0))</f>
        <v>0</v>
      </c>
      <c r="AR56" s="73"/>
      <c r="AS56" s="173">
        <f>IF(AR56=0,0,VLOOKUP(AR56,'得点テーブル'!$B$14:$K$59,10,0))*1.25</f>
        <v>0</v>
      </c>
      <c r="AT56" s="73"/>
      <c r="AU56" s="173">
        <f>IF(AT56=0,0,VLOOKUP(AT56,'得点テーブル'!$B$14:$K$59,10,0))</f>
        <v>0</v>
      </c>
    </row>
    <row r="57" spans="2:47" ht="13.5">
      <c r="B57" s="129">
        <v>53</v>
      </c>
      <c r="C57" s="23">
        <f t="shared" si="2"/>
        <v>50</v>
      </c>
      <c r="D57" s="93" t="s">
        <v>179</v>
      </c>
      <c r="E57" s="212" t="s">
        <v>310</v>
      </c>
      <c r="F57" s="133" t="s">
        <v>118</v>
      </c>
      <c r="G57" s="20">
        <f t="shared" si="3"/>
        <v>13</v>
      </c>
      <c r="H57" s="73"/>
      <c r="I57" s="21">
        <f>IF(H57=0,0,VLOOKUP(H57,'得点テーブル'!$B$14:$I$59,2,0))</f>
        <v>0</v>
      </c>
      <c r="J57" s="22"/>
      <c r="K57" s="21">
        <f>IF(J57=0,0,VLOOKUP(J57,'得点テーブル'!$B$14:$I$59,2,0))*0.25</f>
        <v>0</v>
      </c>
      <c r="L57" s="67"/>
      <c r="M57" s="21">
        <f>IF(L57=0,0,VLOOKUP(L57,'得点テーブル'!$B$14:$I$59,2,0))*1.25</f>
        <v>0</v>
      </c>
      <c r="N57" s="74"/>
      <c r="O57" s="21">
        <f>IF(N57=0,0,VLOOKUP(N57,'得点テーブル'!$B$14:$I$59,3,0))</f>
        <v>0</v>
      </c>
      <c r="P57" s="156"/>
      <c r="Q57" s="21">
        <f>IF(P57=0,0,VLOOKUP(P57,'得点テーブル'!$B$14:$I$59,3,0))*0.25</f>
        <v>0</v>
      </c>
      <c r="R57" s="74"/>
      <c r="S57" s="21">
        <f>IF(R57=0,0,VLOOKUP(R57,'得点テーブル'!$B$14:$I$59,3,0))*1.25</f>
        <v>0</v>
      </c>
      <c r="T57" s="146" t="s">
        <v>253</v>
      </c>
      <c r="U57" s="21">
        <f>IF(T57=0,0,VLOOKUP(T57,'得点テーブル'!$B$14:$I$59,4,0))</f>
        <v>2</v>
      </c>
      <c r="V57" s="67"/>
      <c r="W57" s="147">
        <f>IF(V57=0,0,VLOOKUP(V57,'得点テーブル'!$B$14:$I$59,5,0))</f>
        <v>0</v>
      </c>
      <c r="X57" s="67" t="s">
        <v>443</v>
      </c>
      <c r="Y57" s="21">
        <f>IF(X57=0,0,VLOOKUP(X57,'得点テーブル'!$B$14:$I$59,5,0))</f>
        <v>1</v>
      </c>
      <c r="Z57" s="67" t="s">
        <v>441</v>
      </c>
      <c r="AA57" s="21">
        <f>IF(Z57=0,0,VLOOKUP(Z57,'得点テーブル'!$B$14:$I$59,6,0))</f>
        <v>5</v>
      </c>
      <c r="AB57" s="67" t="s">
        <v>253</v>
      </c>
      <c r="AC57" s="21">
        <f>IF(AB57=0,0,VLOOKUP(AB57,'得点テーブル'!$B$14:$I$59,7,0))</f>
        <v>5</v>
      </c>
      <c r="AD57" s="67"/>
      <c r="AE57" s="21">
        <f>IF(AD57=0,0,VLOOKUP(AD57,'得点テーブル'!$B$14:$I$59,7,0))*1.25</f>
        <v>0</v>
      </c>
      <c r="AF57" s="138"/>
      <c r="AG57" s="21">
        <f>IF(AF57=0,0,VLOOKUP(AF57,'得点テーブル'!$B$14:$L$59,11,0))</f>
        <v>0</v>
      </c>
      <c r="AH57" s="67"/>
      <c r="AI57" s="21">
        <f>IF(AH57=0,0,VLOOKUP(AH57,'得点テーブル'!$B$14:$I$59,5,0))</f>
        <v>0</v>
      </c>
      <c r="AJ57" s="22"/>
      <c r="AK57" s="21">
        <f>IF(AJ57=0,0,VLOOKUP(AJ57,'得点テーブル'!$B$14:$K$59,9,0))</f>
        <v>0</v>
      </c>
      <c r="AL57" s="73"/>
      <c r="AM57" s="173">
        <f>IF(AL57=0,0,VLOOKUP(AL57,'得点テーブル'!$B$14:$K$59,10,0))</f>
        <v>0</v>
      </c>
      <c r="AN57" s="73"/>
      <c r="AO57" s="173">
        <f>IF(AN57=0,0,VLOOKUP(AN57,'得点テーブル'!$B$14:$K$59,10,0))</f>
        <v>0</v>
      </c>
      <c r="AP57" s="73"/>
      <c r="AQ57" s="173">
        <f>IF(AP57=0,0,VLOOKUP(AP57,'得点テーブル'!$B$14:$K$59,10,0))</f>
        <v>0</v>
      </c>
      <c r="AR57" s="73"/>
      <c r="AS57" s="173">
        <f>IF(AR57=0,0,VLOOKUP(AR57,'得点テーブル'!$B$14:$K$59,10,0))*1.25</f>
        <v>0</v>
      </c>
      <c r="AT57" s="73"/>
      <c r="AU57" s="173">
        <f>IF(AT57=0,0,VLOOKUP(AT57,'得点テーブル'!$B$14:$K$59,10,0))</f>
        <v>0</v>
      </c>
    </row>
    <row r="58" spans="2:47" ht="13.5">
      <c r="B58" s="129">
        <v>54</v>
      </c>
      <c r="C58" s="23">
        <f t="shared" si="2"/>
        <v>53</v>
      </c>
      <c r="D58" s="148" t="s">
        <v>570</v>
      </c>
      <c r="E58" s="212" t="s">
        <v>516</v>
      </c>
      <c r="F58" s="132" t="s">
        <v>85</v>
      </c>
      <c r="G58" s="20">
        <f t="shared" si="3"/>
        <v>11</v>
      </c>
      <c r="H58" s="73"/>
      <c r="I58" s="21">
        <f>IF(H58=0,0,VLOOKUP(H58,'得点テーブル'!$B$14:$I$59,2,0))</f>
        <v>0</v>
      </c>
      <c r="J58" s="22"/>
      <c r="K58" s="21">
        <f>IF(J58=0,0,VLOOKUP(J58,'得点テーブル'!$B$14:$I$59,2,0))*0.25</f>
        <v>0</v>
      </c>
      <c r="L58" s="67"/>
      <c r="M58" s="21">
        <f>IF(L58=0,0,VLOOKUP(L58,'得点テーブル'!$B$14:$I$59,2,0))*1.25</f>
        <v>0</v>
      </c>
      <c r="N58" s="74"/>
      <c r="O58" s="21">
        <f>IF(N58=0,0,VLOOKUP(N58,'得点テーブル'!$B$14:$I$59,3,0))</f>
        <v>0</v>
      </c>
      <c r="P58" s="156"/>
      <c r="Q58" s="21">
        <f>IF(P58=0,0,VLOOKUP(P58,'得点テーブル'!$B$14:$I$59,3,0))*0.25</f>
        <v>0</v>
      </c>
      <c r="R58" s="74"/>
      <c r="S58" s="21">
        <f>IF(R58=0,0,VLOOKUP(R58,'得点テーブル'!$B$14:$I$59,3,0))*1.25</f>
        <v>0</v>
      </c>
      <c r="T58" s="146">
        <v>64</v>
      </c>
      <c r="U58" s="21">
        <f>IF(T58=0,0,VLOOKUP(T58,'得点テーブル'!$B$14:$I$59,4,0))</f>
        <v>8</v>
      </c>
      <c r="V58" s="67"/>
      <c r="W58" s="147">
        <f>IF(V58=0,0,VLOOKUP(V58,'得点テーブル'!$B$14:$I$59,5,0))</f>
        <v>0</v>
      </c>
      <c r="X58" s="67"/>
      <c r="Y58" s="21">
        <f>IF(X58=0,0,VLOOKUP(X58,'得点テーブル'!$B$14:$I$59,5,0))</f>
        <v>0</v>
      </c>
      <c r="Z58" s="22"/>
      <c r="AA58" s="21">
        <f>IF(Z58=0,0,VLOOKUP(Z58,'得点テーブル'!$B$14:$I$59,6,0))</f>
        <v>0</v>
      </c>
      <c r="AB58" s="67"/>
      <c r="AC58" s="21">
        <f>IF(AB58=0,0,VLOOKUP(AB58,'得点テーブル'!$B$14:$I$59,7,0))</f>
        <v>0</v>
      </c>
      <c r="AD58" s="67"/>
      <c r="AE58" s="21">
        <f>IF(AD58=0,0,VLOOKUP(AD58,'得点テーブル'!$B$14:$I$59,7,0))*1.25</f>
        <v>0</v>
      </c>
      <c r="AF58" s="138"/>
      <c r="AG58" s="21">
        <f>IF(AF58=0,0,VLOOKUP(AF58,'得点テーブル'!$B$14:$L$59,11,0))</f>
        <v>0</v>
      </c>
      <c r="AH58" s="67" t="s">
        <v>230</v>
      </c>
      <c r="AI58" s="21">
        <f>IF(AH58=0,0,VLOOKUP(AH58,'得点テーブル'!$B$14:$I$59,5,0))</f>
        <v>3</v>
      </c>
      <c r="AJ58" s="22"/>
      <c r="AK58" s="21">
        <f>IF(AJ58=0,0,VLOOKUP(AJ58,'得点テーブル'!$B$14:$K$59,9,0))</f>
        <v>0</v>
      </c>
      <c r="AL58" s="73"/>
      <c r="AM58" s="173">
        <f>IF(AL58=0,0,VLOOKUP(AL58,'得点テーブル'!$B$14:$K$59,10,0))</f>
        <v>0</v>
      </c>
      <c r="AN58" s="73"/>
      <c r="AO58" s="173">
        <f>IF(AN58=0,0,VLOOKUP(AN58,'得点テーブル'!$B$14:$K$59,10,0))</f>
        <v>0</v>
      </c>
      <c r="AP58" s="73"/>
      <c r="AQ58" s="173">
        <f>IF(AP58=0,0,VLOOKUP(AP58,'得点テーブル'!$B$14:$K$59,10,0))</f>
        <v>0</v>
      </c>
      <c r="AR58" s="73"/>
      <c r="AS58" s="173">
        <f>IF(AR58=0,0,VLOOKUP(AR58,'得点テーブル'!$B$14:$K$59,10,0))*1.25</f>
        <v>0</v>
      </c>
      <c r="AT58" s="73"/>
      <c r="AU58" s="173">
        <f>IF(AT58=0,0,VLOOKUP(AT58,'得点テーブル'!$B$14:$K$59,10,0))</f>
        <v>0</v>
      </c>
    </row>
    <row r="59" spans="2:47" ht="13.5">
      <c r="B59" s="129">
        <v>55</v>
      </c>
      <c r="C59" s="23">
        <f t="shared" si="2"/>
        <v>54</v>
      </c>
      <c r="D59" s="93" t="s">
        <v>378</v>
      </c>
      <c r="E59" s="212" t="s">
        <v>310</v>
      </c>
      <c r="F59" s="132" t="s">
        <v>85</v>
      </c>
      <c r="G59" s="20">
        <f t="shared" si="3"/>
        <v>10</v>
      </c>
      <c r="H59" s="73"/>
      <c r="I59" s="21">
        <f>IF(H59=0,0,VLOOKUP(H59,'得点テーブル'!$B$14:$I$59,2,0))</f>
        <v>0</v>
      </c>
      <c r="J59" s="22"/>
      <c r="K59" s="21">
        <f>IF(J59=0,0,VLOOKUP(J59,'得点テーブル'!$B$14:$I$59,2,0))*0.25</f>
        <v>0</v>
      </c>
      <c r="L59" s="67"/>
      <c r="M59" s="21">
        <f>IF(L59=0,0,VLOOKUP(L59,'得点テーブル'!$B$14:$I$59,2,0))*1.25</f>
        <v>0</v>
      </c>
      <c r="N59" s="74"/>
      <c r="O59" s="21">
        <f>IF(N59=0,0,VLOOKUP(N59,'得点テーブル'!$B$14:$I$59,3,0))</f>
        <v>0</v>
      </c>
      <c r="P59" s="156"/>
      <c r="Q59" s="21">
        <f>IF(P59=0,0,VLOOKUP(P59,'得点テーブル'!$B$14:$I$59,3,0))*0.25</f>
        <v>0</v>
      </c>
      <c r="R59" s="74"/>
      <c r="S59" s="21">
        <f>IF(R59=0,0,VLOOKUP(R59,'得点テーブル'!$B$14:$I$59,3,0))*1.25</f>
        <v>0</v>
      </c>
      <c r="T59" s="146">
        <v>64</v>
      </c>
      <c r="U59" s="21">
        <f>IF(T59=0,0,VLOOKUP(T59,'得点テーブル'!$B$14:$I$59,4,0))</f>
        <v>8</v>
      </c>
      <c r="V59" s="67"/>
      <c r="W59" s="147">
        <f>IF(V59=0,0,VLOOKUP(V59,'得点テーブル'!$B$14:$I$59,5,0))</f>
        <v>0</v>
      </c>
      <c r="X59" s="67" t="s">
        <v>541</v>
      </c>
      <c r="Y59" s="21">
        <f>IF(X59=0,0,VLOOKUP(X59,'得点テーブル'!$B$14:$I$59,5,0))</f>
        <v>2</v>
      </c>
      <c r="Z59" s="22"/>
      <c r="AA59" s="21">
        <f>IF(Z59=0,0,VLOOKUP(Z59,'得点テーブル'!$B$14:$I$59,6,0))</f>
        <v>0</v>
      </c>
      <c r="AB59" s="67"/>
      <c r="AC59" s="21">
        <f>IF(AB59=0,0,VLOOKUP(AB59,'得点テーブル'!$B$14:$I$59,7,0))</f>
        <v>0</v>
      </c>
      <c r="AD59" s="67"/>
      <c r="AE59" s="21">
        <f>IF(AD59=0,0,VLOOKUP(AD59,'得点テーブル'!$B$14:$I$59,7,0))*1.25</f>
        <v>0</v>
      </c>
      <c r="AF59" s="138"/>
      <c r="AG59" s="21">
        <f>IF(AF59=0,0,VLOOKUP(AF59,'得点テーブル'!$B$14:$L$59,11,0))</f>
        <v>0</v>
      </c>
      <c r="AH59" s="67"/>
      <c r="AI59" s="21">
        <f>IF(AH59=0,0,VLOOKUP(AH59,'得点テーブル'!$B$14:$I$59,5,0))</f>
        <v>0</v>
      </c>
      <c r="AJ59" s="22"/>
      <c r="AK59" s="21">
        <f>IF(AJ59=0,0,VLOOKUP(AJ59,'得点テーブル'!$B$14:$K$59,9,0))</f>
        <v>0</v>
      </c>
      <c r="AL59" s="73"/>
      <c r="AM59" s="173">
        <f>IF(AL59=0,0,VLOOKUP(AL59,'得点テーブル'!$B$14:$K$59,10,0))</f>
        <v>0</v>
      </c>
      <c r="AN59" s="73"/>
      <c r="AO59" s="173">
        <f>IF(AN59=0,0,VLOOKUP(AN59,'得点テーブル'!$B$14:$K$59,10,0))</f>
        <v>0</v>
      </c>
      <c r="AP59" s="73"/>
      <c r="AQ59" s="173">
        <f>IF(AP59=0,0,VLOOKUP(AP59,'得点テーブル'!$B$14:$K$59,10,0))</f>
        <v>0</v>
      </c>
      <c r="AR59" s="73"/>
      <c r="AS59" s="173">
        <f>IF(AR59=0,0,VLOOKUP(AR59,'得点テーブル'!$B$14:$K$59,10,0))*1.25</f>
        <v>0</v>
      </c>
      <c r="AT59" s="73"/>
      <c r="AU59" s="173">
        <f>IF(AT59=0,0,VLOOKUP(AT59,'得点テーブル'!$B$14:$K$59,10,0))</f>
        <v>0</v>
      </c>
    </row>
    <row r="60" spans="2:47" ht="13.5">
      <c r="B60" s="129">
        <v>56</v>
      </c>
      <c r="C60" s="23">
        <f t="shared" si="2"/>
        <v>54</v>
      </c>
      <c r="D60" s="189" t="s">
        <v>390</v>
      </c>
      <c r="E60" s="212" t="s">
        <v>475</v>
      </c>
      <c r="F60" s="133" t="s">
        <v>118</v>
      </c>
      <c r="G60" s="20">
        <f t="shared" si="3"/>
        <v>10</v>
      </c>
      <c r="H60" s="73" t="s">
        <v>253</v>
      </c>
      <c r="I60" s="21">
        <f>IF(H60=0,0,VLOOKUP(H60,'得点テーブル'!$B$14:$I$59,2,0))</f>
        <v>3</v>
      </c>
      <c r="J60" s="22"/>
      <c r="K60" s="21">
        <f>IF(J60=0,0,VLOOKUP(J60,'得点テーブル'!$B$14:$I$59,2,0))*0.25</f>
        <v>0</v>
      </c>
      <c r="L60" s="67"/>
      <c r="M60" s="21">
        <f>IF(L60=0,0,VLOOKUP(L60,'得点テーブル'!$B$14:$I$59,2,0))*1.25</f>
        <v>0</v>
      </c>
      <c r="N60" s="74" t="s">
        <v>253</v>
      </c>
      <c r="O60" s="21">
        <f>IF(N60=0,0,VLOOKUP(N60,'得点テーブル'!$B$14:$I$59,3,0))</f>
        <v>5</v>
      </c>
      <c r="P60" s="156"/>
      <c r="Q60" s="21">
        <f>IF(P60=0,0,VLOOKUP(P60,'得点テーブル'!$B$14:$I$59,3,0))*0.25</f>
        <v>0</v>
      </c>
      <c r="R60" s="74"/>
      <c r="S60" s="21">
        <f>IF(R60=0,0,VLOOKUP(R60,'得点テーブル'!$B$14:$I$59,3,0))*1.25</f>
        <v>0</v>
      </c>
      <c r="T60" s="146" t="s">
        <v>253</v>
      </c>
      <c r="U60" s="21">
        <f>IF(T60=0,0,VLOOKUP(T60,'得点テーブル'!$B$14:$I$59,4,0))</f>
        <v>2</v>
      </c>
      <c r="V60" s="67"/>
      <c r="W60" s="147">
        <f>IF(V60=0,0,VLOOKUP(V60,'得点テーブル'!$B$14:$I$59,5,0))</f>
        <v>0</v>
      </c>
      <c r="X60" s="67"/>
      <c r="Y60" s="21">
        <f>IF(X60=0,0,VLOOKUP(X60,'得点テーブル'!$B$14:$I$59,5,0))</f>
        <v>0</v>
      </c>
      <c r="Z60" s="22"/>
      <c r="AA60" s="21">
        <f>IF(Z60=0,0,VLOOKUP(Z60,'得点テーブル'!$B$14:$I$59,6,0))</f>
        <v>0</v>
      </c>
      <c r="AB60" s="67"/>
      <c r="AC60" s="21">
        <f>IF(AB60=0,0,VLOOKUP(AB60,'得点テーブル'!$B$14:$I$59,7,0))</f>
        <v>0</v>
      </c>
      <c r="AD60" s="67"/>
      <c r="AE60" s="21">
        <f>IF(AD60=0,0,VLOOKUP(AD60,'得点テーブル'!$B$14:$I$59,7,0))*1.25</f>
        <v>0</v>
      </c>
      <c r="AF60" s="138"/>
      <c r="AG60" s="21">
        <f>IF(AF60=0,0,VLOOKUP(AF60,'得点テーブル'!$B$14:$L$59,11,0))</f>
        <v>0</v>
      </c>
      <c r="AH60" s="67"/>
      <c r="AI60" s="21">
        <f>IF(AH60=0,0,VLOOKUP(AH60,'得点テーブル'!$B$14:$I$59,5,0))</f>
        <v>0</v>
      </c>
      <c r="AJ60" s="22"/>
      <c r="AK60" s="21">
        <f>IF(AJ60=0,0,VLOOKUP(AJ60,'得点テーブル'!$B$14:$K$59,9,0))</f>
        <v>0</v>
      </c>
      <c r="AL60" s="73"/>
      <c r="AM60" s="173">
        <f>IF(AL60=0,0,VLOOKUP(AL60,'得点テーブル'!$B$14:$K$59,10,0))</f>
        <v>0</v>
      </c>
      <c r="AN60" s="73"/>
      <c r="AO60" s="173">
        <f>IF(AN60=0,0,VLOOKUP(AN60,'得点テーブル'!$B$14:$K$59,10,0))</f>
        <v>0</v>
      </c>
      <c r="AP60" s="73"/>
      <c r="AQ60" s="173">
        <f>IF(AP60=0,0,VLOOKUP(AP60,'得点テーブル'!$B$14:$K$59,10,0))</f>
        <v>0</v>
      </c>
      <c r="AR60" s="73"/>
      <c r="AS60" s="173">
        <f>IF(AR60=0,0,VLOOKUP(AR60,'得点テーブル'!$B$14:$K$59,10,0))*1.25</f>
        <v>0</v>
      </c>
      <c r="AT60" s="73"/>
      <c r="AU60" s="173">
        <f>IF(AT60=0,0,VLOOKUP(AT60,'得点テーブル'!$B$14:$K$59,10,0))</f>
        <v>0</v>
      </c>
    </row>
    <row r="61" spans="2:47" ht="13.5">
      <c r="B61" s="129">
        <v>57</v>
      </c>
      <c r="C61" s="23">
        <f t="shared" si="2"/>
        <v>56</v>
      </c>
      <c r="D61" s="148" t="s">
        <v>382</v>
      </c>
      <c r="E61" s="212" t="s">
        <v>656</v>
      </c>
      <c r="F61" s="132" t="s">
        <v>85</v>
      </c>
      <c r="G61" s="20">
        <f t="shared" si="3"/>
        <v>9</v>
      </c>
      <c r="H61" s="73"/>
      <c r="I61" s="21">
        <f>IF(H61=0,0,VLOOKUP(H61,'得点テーブル'!$B$14:$I$59,2,0))</f>
        <v>0</v>
      </c>
      <c r="J61" s="22"/>
      <c r="K61" s="21">
        <f>IF(J61=0,0,VLOOKUP(J61,'得点テーブル'!$B$14:$I$59,2,0))*0.25</f>
        <v>0</v>
      </c>
      <c r="L61" s="67"/>
      <c r="M61" s="21">
        <f>IF(L61=0,0,VLOOKUP(L61,'得点テーブル'!$B$14:$I$59,2,0))*1.25</f>
        <v>0</v>
      </c>
      <c r="N61" s="74"/>
      <c r="O61" s="21">
        <f>IF(N61=0,0,VLOOKUP(N61,'得点テーブル'!$B$14:$I$59,3,0))</f>
        <v>0</v>
      </c>
      <c r="P61" s="156"/>
      <c r="Q61" s="21">
        <f>IF(P61=0,0,VLOOKUP(P61,'得点テーブル'!$B$14:$I$59,3,0))*0.25</f>
        <v>0</v>
      </c>
      <c r="R61" s="74"/>
      <c r="S61" s="21">
        <f>IF(R61=0,0,VLOOKUP(R61,'得点テーブル'!$B$14:$I$59,3,0))*1.25</f>
        <v>0</v>
      </c>
      <c r="T61" s="146">
        <v>64</v>
      </c>
      <c r="U61" s="21">
        <f>IF(T61=0,0,VLOOKUP(T61,'得点テーブル'!$B$14:$I$59,4,0))</f>
        <v>8</v>
      </c>
      <c r="V61" s="67"/>
      <c r="W61" s="147">
        <f>IF(V61=0,0,VLOOKUP(V61,'得点テーブル'!$B$14:$I$59,5,0))</f>
        <v>0</v>
      </c>
      <c r="X61" s="67" t="s">
        <v>443</v>
      </c>
      <c r="Y61" s="21">
        <f>IF(X61=0,0,VLOOKUP(X61,'得点テーブル'!$B$14:$I$59,5,0))</f>
        <v>1</v>
      </c>
      <c r="Z61" s="22"/>
      <c r="AA61" s="21">
        <f>IF(Z61=0,0,VLOOKUP(Z61,'得点テーブル'!$B$14:$I$59,6,0))</f>
        <v>0</v>
      </c>
      <c r="AB61" s="67"/>
      <c r="AC61" s="21">
        <f>IF(AB61=0,0,VLOOKUP(AB61,'得点テーブル'!$B$14:$I$59,7,0))</f>
        <v>0</v>
      </c>
      <c r="AD61" s="67"/>
      <c r="AE61" s="21">
        <f>IF(AD61=0,0,VLOOKUP(AD61,'得点テーブル'!$B$14:$I$59,7,0))*1.25</f>
        <v>0</v>
      </c>
      <c r="AF61" s="138"/>
      <c r="AG61" s="21">
        <f>IF(AF61=0,0,VLOOKUP(AF61,'得点テーブル'!$B$14:$L$59,11,0))</f>
        <v>0</v>
      </c>
      <c r="AH61" s="67"/>
      <c r="AI61" s="21">
        <f>IF(AH61=0,0,VLOOKUP(AH61,'得点テーブル'!$B$14:$I$59,5,0))</f>
        <v>0</v>
      </c>
      <c r="AJ61" s="22"/>
      <c r="AK61" s="21">
        <f>IF(AJ61=0,0,VLOOKUP(AJ61,'得点テーブル'!$B$14:$K$59,9,0))</f>
        <v>0</v>
      </c>
      <c r="AL61" s="73"/>
      <c r="AM61" s="173">
        <f>IF(AL61=0,0,VLOOKUP(AL61,'得点テーブル'!$B$14:$K$59,10,0))</f>
        <v>0</v>
      </c>
      <c r="AN61" s="73"/>
      <c r="AO61" s="173">
        <f>IF(AN61=0,0,VLOOKUP(AN61,'得点テーブル'!$B$14:$K$59,10,0))</f>
        <v>0</v>
      </c>
      <c r="AP61" s="73"/>
      <c r="AQ61" s="173">
        <f>IF(AP61=0,0,VLOOKUP(AP61,'得点テーブル'!$B$14:$K$59,10,0))</f>
        <v>0</v>
      </c>
      <c r="AR61" s="73"/>
      <c r="AS61" s="173">
        <f>IF(AR61=0,0,VLOOKUP(AR61,'得点テーブル'!$B$14:$K$59,10,0))*1.25</f>
        <v>0</v>
      </c>
      <c r="AT61" s="73"/>
      <c r="AU61" s="173">
        <f>IF(AT61=0,0,VLOOKUP(AT61,'得点テーブル'!$B$14:$K$59,10,0))</f>
        <v>0</v>
      </c>
    </row>
    <row r="62" spans="2:47" ht="13.5">
      <c r="B62" s="129">
        <v>58</v>
      </c>
      <c r="C62" s="23">
        <f t="shared" si="2"/>
        <v>56</v>
      </c>
      <c r="D62" s="229" t="s">
        <v>127</v>
      </c>
      <c r="E62" s="211" t="s">
        <v>489</v>
      </c>
      <c r="F62" s="133" t="s">
        <v>118</v>
      </c>
      <c r="G62" s="20">
        <f t="shared" si="3"/>
        <v>9</v>
      </c>
      <c r="H62" s="73"/>
      <c r="I62" s="21">
        <f>IF(H62=0,0,VLOOKUP(H62,'得点テーブル'!$B$14:$I$59,2,0))</f>
        <v>0</v>
      </c>
      <c r="J62" s="22"/>
      <c r="K62" s="21">
        <f>IF(J62=0,0,VLOOKUP(J62,'得点テーブル'!$B$14:$I$59,2,0))*0.25</f>
        <v>0</v>
      </c>
      <c r="L62" s="67"/>
      <c r="M62" s="21">
        <f>IF(L62=0,0,VLOOKUP(L62,'得点テーブル'!$B$14:$I$59,2,0))*1.25</f>
        <v>0</v>
      </c>
      <c r="N62" s="74"/>
      <c r="O62" s="21">
        <f>IF(N62=0,0,VLOOKUP(N62,'得点テーブル'!$B$14:$I$59,3,0))</f>
        <v>0</v>
      </c>
      <c r="P62" s="156"/>
      <c r="Q62" s="21">
        <f>IF(P62=0,0,VLOOKUP(P62,'得点テーブル'!$B$14:$I$59,3,0))*0.25</f>
        <v>0</v>
      </c>
      <c r="R62" s="74"/>
      <c r="S62" s="21">
        <f>IF(R62=0,0,VLOOKUP(R62,'得点テーブル'!$B$14:$I$59,3,0))*1.25</f>
        <v>0</v>
      </c>
      <c r="T62" s="146">
        <v>64</v>
      </c>
      <c r="U62" s="21">
        <f>IF(T62=0,0,VLOOKUP(T62,'得点テーブル'!$B$14:$I$59,4,0))</f>
        <v>8</v>
      </c>
      <c r="V62" s="67" t="s">
        <v>443</v>
      </c>
      <c r="W62" s="147">
        <f>IF(V62=0,0,VLOOKUP(V62,'得点テーブル'!$B$14:$I$59,5,0))</f>
        <v>1</v>
      </c>
      <c r="X62" s="67"/>
      <c r="Y62" s="21">
        <f>IF(X62=0,0,VLOOKUP(X62,'得点テーブル'!$B$14:$I$59,5,0))</f>
        <v>0</v>
      </c>
      <c r="Z62" s="22"/>
      <c r="AA62" s="21">
        <f>IF(Z62=0,0,VLOOKUP(Z62,'得点テーブル'!$B$14:$I$59,6,0))</f>
        <v>0</v>
      </c>
      <c r="AB62" s="67"/>
      <c r="AC62" s="21">
        <f>IF(AB62=0,0,VLOOKUP(AB62,'得点テーブル'!$B$14:$I$59,7,0))</f>
        <v>0</v>
      </c>
      <c r="AD62" s="67"/>
      <c r="AE62" s="21">
        <f>IF(AD62=0,0,VLOOKUP(AD62,'得点テーブル'!$B$14:$I$59,7,0))*1.25</f>
        <v>0</v>
      </c>
      <c r="AF62" s="138"/>
      <c r="AG62" s="21">
        <f>IF(AF62=0,0,VLOOKUP(AF62,'得点テーブル'!$B$14:$L$59,11,0))</f>
        <v>0</v>
      </c>
      <c r="AH62" s="67"/>
      <c r="AI62" s="21">
        <f>IF(AH62=0,0,VLOOKUP(AH62,'得点テーブル'!$B$14:$I$59,5,0))</f>
        <v>0</v>
      </c>
      <c r="AJ62" s="22"/>
      <c r="AK62" s="21">
        <f>IF(AJ62=0,0,VLOOKUP(AJ62,'得点テーブル'!$B$14:$K$59,9,0))</f>
        <v>0</v>
      </c>
      <c r="AL62" s="73"/>
      <c r="AM62" s="173">
        <f>IF(AL62=0,0,VLOOKUP(AL62,'得点テーブル'!$B$14:$K$59,10,0))</f>
        <v>0</v>
      </c>
      <c r="AN62" s="73"/>
      <c r="AO62" s="173">
        <f>IF(AN62=0,0,VLOOKUP(AN62,'得点テーブル'!$B$14:$K$59,10,0))</f>
        <v>0</v>
      </c>
      <c r="AP62" s="73"/>
      <c r="AQ62" s="173">
        <f>IF(AP62=0,0,VLOOKUP(AP62,'得点テーブル'!$B$14:$K$59,10,0))</f>
        <v>0</v>
      </c>
      <c r="AR62" s="73"/>
      <c r="AS62" s="173">
        <f>IF(AR62=0,0,VLOOKUP(AR62,'得点テーブル'!$B$14:$K$59,10,0))*1.25</f>
        <v>0</v>
      </c>
      <c r="AT62" s="73"/>
      <c r="AU62" s="173">
        <f>IF(AT62=0,0,VLOOKUP(AT62,'得点テーブル'!$B$14:$K$59,10,0))</f>
        <v>0</v>
      </c>
    </row>
    <row r="63" spans="2:47" ht="13.5">
      <c r="B63" s="129">
        <v>59</v>
      </c>
      <c r="C63" s="23">
        <f t="shared" si="2"/>
        <v>56</v>
      </c>
      <c r="D63" s="148" t="s">
        <v>513</v>
      </c>
      <c r="E63" s="212" t="s">
        <v>516</v>
      </c>
      <c r="F63" s="132" t="s">
        <v>85</v>
      </c>
      <c r="G63" s="20">
        <f t="shared" si="3"/>
        <v>9</v>
      </c>
      <c r="H63" s="73"/>
      <c r="I63" s="21">
        <f>IF(H63=0,0,VLOOKUP(H63,'得点テーブル'!$B$14:$I$59,2,0))</f>
        <v>0</v>
      </c>
      <c r="J63" s="22"/>
      <c r="K63" s="21">
        <f>IF(J63=0,0,VLOOKUP(J63,'得点テーブル'!$B$14:$I$59,2,0))*0.25</f>
        <v>0</v>
      </c>
      <c r="L63" s="67"/>
      <c r="M63" s="21">
        <f>IF(L63=0,0,VLOOKUP(L63,'得点テーブル'!$B$14:$I$59,2,0))*1.25</f>
        <v>0</v>
      </c>
      <c r="N63" s="74"/>
      <c r="O63" s="21">
        <f>IF(N63=0,0,VLOOKUP(N63,'得点テーブル'!$B$14:$I$59,3,0))</f>
        <v>0</v>
      </c>
      <c r="P63" s="156"/>
      <c r="Q63" s="21">
        <f>IF(P63=0,0,VLOOKUP(P63,'得点テーブル'!$B$14:$I$59,3,0))*0.25</f>
        <v>0</v>
      </c>
      <c r="R63" s="74"/>
      <c r="S63" s="21">
        <f>IF(R63=0,0,VLOOKUP(R63,'得点テーブル'!$B$14:$I$59,3,0))*1.25</f>
        <v>0</v>
      </c>
      <c r="T63" s="146">
        <v>64</v>
      </c>
      <c r="U63" s="21">
        <f>IF(T63=0,0,VLOOKUP(T63,'得点テーブル'!$B$14:$I$59,4,0))</f>
        <v>8</v>
      </c>
      <c r="V63" s="67"/>
      <c r="W63" s="147">
        <f>IF(V63=0,0,VLOOKUP(V63,'得点テーブル'!$B$14:$I$59,5,0))</f>
        <v>0</v>
      </c>
      <c r="X63" s="67" t="s">
        <v>443</v>
      </c>
      <c r="Y63" s="21">
        <f>IF(X63=0,0,VLOOKUP(X63,'得点テーブル'!$B$14:$I$59,5,0))</f>
        <v>1</v>
      </c>
      <c r="Z63" s="22"/>
      <c r="AA63" s="21">
        <f>IF(Z63=0,0,VLOOKUP(Z63,'得点テーブル'!$B$14:$I$59,6,0))</f>
        <v>0</v>
      </c>
      <c r="AB63" s="67"/>
      <c r="AC63" s="21">
        <f>IF(AB63=0,0,VLOOKUP(AB63,'得点テーブル'!$B$14:$I$59,7,0))</f>
        <v>0</v>
      </c>
      <c r="AD63" s="67"/>
      <c r="AE63" s="21">
        <f>IF(AD63=0,0,VLOOKUP(AD63,'得点テーブル'!$B$14:$I$59,7,0))*1.25</f>
        <v>0</v>
      </c>
      <c r="AF63" s="138"/>
      <c r="AG63" s="21">
        <f>IF(AF63=0,0,VLOOKUP(AF63,'得点テーブル'!$B$14:$L$59,11,0))</f>
        <v>0</v>
      </c>
      <c r="AH63" s="67"/>
      <c r="AI63" s="21">
        <f>IF(AH63=0,0,VLOOKUP(AH63,'得点テーブル'!$B$14:$I$59,5,0))</f>
        <v>0</v>
      </c>
      <c r="AJ63" s="22"/>
      <c r="AK63" s="21">
        <f>IF(AJ63=0,0,VLOOKUP(AJ63,'得点テーブル'!$B$14:$K$59,9,0))</f>
        <v>0</v>
      </c>
      <c r="AL63" s="73"/>
      <c r="AM63" s="173">
        <f>IF(AL63=0,0,VLOOKUP(AL63,'得点テーブル'!$B$14:$K$59,10,0))</f>
        <v>0</v>
      </c>
      <c r="AN63" s="73"/>
      <c r="AO63" s="173">
        <f>IF(AN63=0,0,VLOOKUP(AN63,'得点テーブル'!$B$14:$K$59,10,0))</f>
        <v>0</v>
      </c>
      <c r="AP63" s="73"/>
      <c r="AQ63" s="173">
        <f>IF(AP63=0,0,VLOOKUP(AP63,'得点テーブル'!$B$14:$K$59,10,0))</f>
        <v>0</v>
      </c>
      <c r="AR63" s="73"/>
      <c r="AS63" s="173">
        <f>IF(AR63=0,0,VLOOKUP(AR63,'得点テーブル'!$B$14:$K$59,10,0))*1.25</f>
        <v>0</v>
      </c>
      <c r="AT63" s="73"/>
      <c r="AU63" s="173">
        <f>IF(AT63=0,0,VLOOKUP(AT63,'得点テーブル'!$B$14:$K$59,10,0))</f>
        <v>0</v>
      </c>
    </row>
    <row r="64" spans="2:47" ht="13.5">
      <c r="B64" s="129">
        <v>60</v>
      </c>
      <c r="C64" s="23">
        <f t="shared" si="2"/>
        <v>59</v>
      </c>
      <c r="D64" s="142" t="s">
        <v>324</v>
      </c>
      <c r="E64" s="231" t="s">
        <v>412</v>
      </c>
      <c r="F64" s="132" t="s">
        <v>119</v>
      </c>
      <c r="G64" s="20">
        <f t="shared" si="3"/>
        <v>8</v>
      </c>
      <c r="H64" s="73"/>
      <c r="I64" s="21">
        <f>IF(H64=0,0,VLOOKUP(H64,'得点テーブル'!$B$14:$I$59,2,0))</f>
        <v>0</v>
      </c>
      <c r="J64" s="22"/>
      <c r="K64" s="21">
        <f>IF(J64=0,0,VLOOKUP(J64,'得点テーブル'!$B$14:$I$59,2,0))*0.25</f>
        <v>0</v>
      </c>
      <c r="L64" s="67"/>
      <c r="M64" s="21">
        <f>IF(L64=0,0,VLOOKUP(L64,'得点テーブル'!$B$14:$I$59,2,0))*1.25</f>
        <v>0</v>
      </c>
      <c r="N64" s="74"/>
      <c r="O64" s="21">
        <f>IF(N64=0,0,VLOOKUP(N64,'得点テーブル'!$B$14:$I$59,3,0))</f>
        <v>0</v>
      </c>
      <c r="P64" s="156"/>
      <c r="Q64" s="21">
        <f>IF(P64=0,0,VLOOKUP(P64,'得点テーブル'!$B$14:$I$59,3,0))*0.25</f>
        <v>0</v>
      </c>
      <c r="R64" s="74"/>
      <c r="S64" s="21">
        <f>IF(R64=0,0,VLOOKUP(R64,'得点テーブル'!$B$14:$I$59,3,0))*1.25</f>
        <v>0</v>
      </c>
      <c r="T64" s="146">
        <v>64</v>
      </c>
      <c r="U64" s="21">
        <f>IF(T64=0,0,VLOOKUP(T64,'得点テーブル'!$B$14:$I$59,4,0))</f>
        <v>8</v>
      </c>
      <c r="V64" s="67"/>
      <c r="W64" s="147">
        <f>IF(V64=0,0,VLOOKUP(V64,'得点テーブル'!$B$14:$I$59,5,0))</f>
        <v>0</v>
      </c>
      <c r="X64" s="67"/>
      <c r="Y64" s="21">
        <f>IF(X64=0,0,VLOOKUP(X64,'得点テーブル'!$B$14:$I$59,5,0))</f>
        <v>0</v>
      </c>
      <c r="Z64" s="22"/>
      <c r="AA64" s="21">
        <f>IF(Z64=0,0,VLOOKUP(Z64,'得点テーブル'!$B$14:$I$59,6,0))</f>
        <v>0</v>
      </c>
      <c r="AB64" s="67"/>
      <c r="AC64" s="21">
        <f>IF(AB64=0,0,VLOOKUP(AB64,'得点テーブル'!$B$14:$I$59,7,0))</f>
        <v>0</v>
      </c>
      <c r="AD64" s="67"/>
      <c r="AE64" s="21">
        <f>IF(AD64=0,0,VLOOKUP(AD64,'得点テーブル'!$B$14:$I$59,7,0))*1.25</f>
        <v>0</v>
      </c>
      <c r="AF64" s="138"/>
      <c r="AG64" s="21">
        <f>IF(AF64=0,0,VLOOKUP(AF64,'得点テーブル'!$B$14:$L$59,11,0))</f>
        <v>0</v>
      </c>
      <c r="AH64" s="67"/>
      <c r="AI64" s="21">
        <f>IF(AH64=0,0,VLOOKUP(AH64,'得点テーブル'!$B$14:$I$59,5,0))</f>
        <v>0</v>
      </c>
      <c r="AJ64" s="22"/>
      <c r="AK64" s="21">
        <f>IF(AJ64=0,0,VLOOKUP(AJ64,'得点テーブル'!$B$14:$K$59,9,0))</f>
        <v>0</v>
      </c>
      <c r="AL64" s="73"/>
      <c r="AM64" s="173">
        <f>IF(AL64=0,0,VLOOKUP(AL64,'得点テーブル'!$B$14:$K$59,10,0))</f>
        <v>0</v>
      </c>
      <c r="AN64" s="73"/>
      <c r="AO64" s="173">
        <f>IF(AN64=0,0,VLOOKUP(AN64,'得点テーブル'!$B$14:$K$59,10,0))</f>
        <v>0</v>
      </c>
      <c r="AP64" s="73"/>
      <c r="AQ64" s="173">
        <f>IF(AP64=0,0,VLOOKUP(AP64,'得点テーブル'!$B$14:$K$59,10,0))</f>
        <v>0</v>
      </c>
      <c r="AR64" s="73"/>
      <c r="AS64" s="173">
        <f>IF(AR64=0,0,VLOOKUP(AR64,'得点テーブル'!$B$14:$K$59,10,0))*1.25</f>
        <v>0</v>
      </c>
      <c r="AT64" s="73"/>
      <c r="AU64" s="173">
        <f>IF(AT64=0,0,VLOOKUP(AT64,'得点テーブル'!$B$14:$K$59,10,0))</f>
        <v>0</v>
      </c>
    </row>
    <row r="65" spans="2:47" ht="13.5">
      <c r="B65" s="129">
        <v>62</v>
      </c>
      <c r="C65" s="23">
        <f t="shared" si="2"/>
        <v>59</v>
      </c>
      <c r="D65" s="178" t="s">
        <v>22</v>
      </c>
      <c r="E65" s="212" t="s">
        <v>23</v>
      </c>
      <c r="F65" s="132" t="s">
        <v>119</v>
      </c>
      <c r="G65" s="20">
        <f t="shared" si="3"/>
        <v>8</v>
      </c>
      <c r="H65" s="73"/>
      <c r="I65" s="21">
        <f>IF(H65=0,0,VLOOKUP(H65,'得点テーブル'!$B$14:$I$59,2,0))</f>
        <v>0</v>
      </c>
      <c r="J65" s="22"/>
      <c r="K65" s="21">
        <f>IF(J65=0,0,VLOOKUP(J65,'得点テーブル'!$B$14:$I$59,2,0))*0.25</f>
        <v>0</v>
      </c>
      <c r="L65" s="67"/>
      <c r="M65" s="21">
        <f>IF(L65=0,0,VLOOKUP(L65,'得点テーブル'!$B$14:$I$59,2,0))*1.25</f>
        <v>0</v>
      </c>
      <c r="N65" s="74"/>
      <c r="O65" s="21">
        <f>IF(N65=0,0,VLOOKUP(N65,'得点テーブル'!$B$14:$I$59,3,0))</f>
        <v>0</v>
      </c>
      <c r="P65" s="156"/>
      <c r="Q65" s="21">
        <f>IF(P65=0,0,VLOOKUP(P65,'得点テーブル'!$B$14:$I$59,3,0))*0.25</f>
        <v>0</v>
      </c>
      <c r="R65" s="74"/>
      <c r="S65" s="21">
        <f>IF(R65=0,0,VLOOKUP(R65,'得点テーブル'!$B$14:$I$59,3,0))*1.25</f>
        <v>0</v>
      </c>
      <c r="T65" s="146">
        <v>64</v>
      </c>
      <c r="U65" s="21">
        <f>IF(T65=0,0,VLOOKUP(T65,'得点テーブル'!$B$14:$I$59,4,0))</f>
        <v>8</v>
      </c>
      <c r="V65" s="67"/>
      <c r="W65" s="147">
        <f>IF(V65=0,0,VLOOKUP(V65,'得点テーブル'!$B$14:$I$59,5,0))</f>
        <v>0</v>
      </c>
      <c r="X65" s="67"/>
      <c r="Y65" s="21">
        <f>IF(X65=0,0,VLOOKUP(X65,'得点テーブル'!$B$14:$I$59,5,0))</f>
        <v>0</v>
      </c>
      <c r="Z65" s="22"/>
      <c r="AA65" s="21">
        <f>IF(Z65=0,0,VLOOKUP(Z65,'得点テーブル'!$B$14:$I$59,6,0))</f>
        <v>0</v>
      </c>
      <c r="AB65" s="67"/>
      <c r="AC65" s="21">
        <f>IF(AB65=0,0,VLOOKUP(AB65,'得点テーブル'!$B$14:$I$59,7,0))</f>
        <v>0</v>
      </c>
      <c r="AD65" s="67"/>
      <c r="AE65" s="21">
        <f>IF(AD65=0,0,VLOOKUP(AD65,'得点テーブル'!$B$14:$I$59,7,0))*1.25</f>
        <v>0</v>
      </c>
      <c r="AF65" s="138"/>
      <c r="AG65" s="21">
        <f>IF(AF65=0,0,VLOOKUP(AF65,'得点テーブル'!$B$14:$L$59,11,0))</f>
        <v>0</v>
      </c>
      <c r="AH65" s="67"/>
      <c r="AI65" s="21">
        <f>IF(AH65=0,0,VLOOKUP(AH65,'得点テーブル'!$B$14:$I$59,5,0))</f>
        <v>0</v>
      </c>
      <c r="AJ65" s="22"/>
      <c r="AK65" s="21">
        <f>IF(AJ65=0,0,VLOOKUP(AJ65,'得点テーブル'!$B$14:$K$59,9,0))</f>
        <v>0</v>
      </c>
      <c r="AL65" s="73"/>
      <c r="AM65" s="173">
        <f>IF(AL65=0,0,VLOOKUP(AL65,'得点テーブル'!$B$14:$K$59,10,0))</f>
        <v>0</v>
      </c>
      <c r="AN65" s="73"/>
      <c r="AO65" s="173">
        <f>IF(AN65=0,0,VLOOKUP(AN65,'得点テーブル'!$B$14:$K$59,10,0))</f>
        <v>0</v>
      </c>
      <c r="AP65" s="73"/>
      <c r="AQ65" s="173">
        <f>IF(AP65=0,0,VLOOKUP(AP65,'得点テーブル'!$B$14:$K$59,10,0))</f>
        <v>0</v>
      </c>
      <c r="AR65" s="73"/>
      <c r="AS65" s="173">
        <f>IF(AR65=0,0,VLOOKUP(AR65,'得点テーブル'!$B$14:$K$59,10,0))*1.25</f>
        <v>0</v>
      </c>
      <c r="AT65" s="73"/>
      <c r="AU65" s="173">
        <f>IF(AT65=0,0,VLOOKUP(AT65,'得点テーブル'!$B$14:$K$59,10,0))</f>
        <v>0</v>
      </c>
    </row>
    <row r="66" spans="2:47" ht="13.5">
      <c r="B66" s="129">
        <v>63</v>
      </c>
      <c r="C66" s="23">
        <f t="shared" si="2"/>
        <v>59</v>
      </c>
      <c r="D66" s="204" t="s">
        <v>28</v>
      </c>
      <c r="E66" s="205" t="s">
        <v>248</v>
      </c>
      <c r="F66" s="133" t="s">
        <v>118</v>
      </c>
      <c r="G66" s="20">
        <f t="shared" si="3"/>
        <v>8</v>
      </c>
      <c r="H66" s="73"/>
      <c r="I66" s="21">
        <f>IF(H66=0,0,VLOOKUP(H66,'得点テーブル'!$B$14:$I$59,2,0))</f>
        <v>0</v>
      </c>
      <c r="J66" s="22"/>
      <c r="K66" s="21">
        <f>IF(J66=0,0,VLOOKUP(J66,'得点テーブル'!$B$14:$I$59,2,0))*0.25</f>
        <v>0</v>
      </c>
      <c r="L66" s="67"/>
      <c r="M66" s="21">
        <f>IF(L66=0,0,VLOOKUP(L66,'得点テーブル'!$B$14:$I$59,2,0))*1.25</f>
        <v>0</v>
      </c>
      <c r="N66" s="74"/>
      <c r="O66" s="21">
        <f>IF(N66=0,0,VLOOKUP(N66,'得点テーブル'!$B$14:$I$59,3,0))</f>
        <v>0</v>
      </c>
      <c r="P66" s="156"/>
      <c r="Q66" s="21">
        <f>IF(P66=0,0,VLOOKUP(P66,'得点テーブル'!$B$14:$I$59,3,0))*0.25</f>
        <v>0</v>
      </c>
      <c r="R66" s="74"/>
      <c r="S66" s="21">
        <f>IF(R66=0,0,VLOOKUP(R66,'得点テーブル'!$B$14:$I$59,3,0))*1.25</f>
        <v>0</v>
      </c>
      <c r="T66" s="146">
        <v>64</v>
      </c>
      <c r="U66" s="21">
        <f>IF(T66=0,0,VLOOKUP(T66,'得点テーブル'!$B$14:$I$59,4,0))</f>
        <v>8</v>
      </c>
      <c r="V66" s="67"/>
      <c r="W66" s="147">
        <f>IF(V66=0,0,VLOOKUP(V66,'得点テーブル'!$B$14:$I$59,5,0))</f>
        <v>0</v>
      </c>
      <c r="X66" s="67"/>
      <c r="Y66" s="21">
        <f>IF(X66=0,0,VLOOKUP(X66,'得点テーブル'!$B$14:$I$59,5,0))</f>
        <v>0</v>
      </c>
      <c r="Z66" s="22"/>
      <c r="AA66" s="21">
        <f>IF(Z66=0,0,VLOOKUP(Z66,'得点テーブル'!$B$14:$I$59,6,0))</f>
        <v>0</v>
      </c>
      <c r="AB66" s="67"/>
      <c r="AC66" s="21">
        <f>IF(AB66=0,0,VLOOKUP(AB66,'得点テーブル'!$B$14:$I$59,7,0))</f>
        <v>0</v>
      </c>
      <c r="AD66" s="67"/>
      <c r="AE66" s="21">
        <f>IF(AD66=0,0,VLOOKUP(AD66,'得点テーブル'!$B$14:$I$59,7,0))*1.25</f>
        <v>0</v>
      </c>
      <c r="AF66" s="138"/>
      <c r="AG66" s="21">
        <f>IF(AF66=0,0,VLOOKUP(AF66,'得点テーブル'!$B$14:$L$59,11,0))</f>
        <v>0</v>
      </c>
      <c r="AH66" s="67"/>
      <c r="AI66" s="21">
        <f>IF(AH66=0,0,VLOOKUP(AH66,'得点テーブル'!$B$14:$I$59,5,0))</f>
        <v>0</v>
      </c>
      <c r="AJ66" s="22"/>
      <c r="AK66" s="21">
        <f>IF(AJ66=0,0,VLOOKUP(AJ66,'得点テーブル'!$B$14:$K$59,9,0))</f>
        <v>0</v>
      </c>
      <c r="AL66" s="73"/>
      <c r="AM66" s="173">
        <f>IF(AL66=0,0,VLOOKUP(AL66,'得点テーブル'!$B$14:$K$59,10,0))</f>
        <v>0</v>
      </c>
      <c r="AN66" s="73"/>
      <c r="AO66" s="173">
        <f>IF(AN66=0,0,VLOOKUP(AN66,'得点テーブル'!$B$14:$K$59,10,0))</f>
        <v>0</v>
      </c>
      <c r="AP66" s="73"/>
      <c r="AQ66" s="173">
        <f>IF(AP66=0,0,VLOOKUP(AP66,'得点テーブル'!$B$14:$K$59,10,0))</f>
        <v>0</v>
      </c>
      <c r="AR66" s="73"/>
      <c r="AS66" s="173">
        <f>IF(AR66=0,0,VLOOKUP(AR66,'得点テーブル'!$B$14:$K$59,10,0))*1.25</f>
        <v>0</v>
      </c>
      <c r="AT66" s="73"/>
      <c r="AU66" s="173">
        <f>IF(AT66=0,0,VLOOKUP(AT66,'得点テーブル'!$B$14:$K$59,10,0))</f>
        <v>0</v>
      </c>
    </row>
    <row r="67" spans="2:47" ht="13.5">
      <c r="B67" s="129">
        <v>64</v>
      </c>
      <c r="C67" s="23">
        <f t="shared" si="2"/>
        <v>59</v>
      </c>
      <c r="D67" s="93" t="s">
        <v>29</v>
      </c>
      <c r="E67" s="212" t="s">
        <v>24</v>
      </c>
      <c r="F67" s="132" t="s">
        <v>85</v>
      </c>
      <c r="G67" s="20">
        <f t="shared" si="3"/>
        <v>8</v>
      </c>
      <c r="H67" s="73"/>
      <c r="I67" s="21">
        <f>IF(H67=0,0,VLOOKUP(H67,'得点テーブル'!$B$14:$I$59,2,0))</f>
        <v>0</v>
      </c>
      <c r="J67" s="22"/>
      <c r="K67" s="21">
        <f>IF(J67=0,0,VLOOKUP(J67,'得点テーブル'!$B$14:$I$59,2,0))*0.25</f>
        <v>0</v>
      </c>
      <c r="L67" s="67"/>
      <c r="M67" s="21">
        <f>IF(L67=0,0,VLOOKUP(L67,'得点テーブル'!$B$14:$I$59,2,0))*1.25</f>
        <v>0</v>
      </c>
      <c r="N67" s="74"/>
      <c r="O67" s="21">
        <f>IF(N67=0,0,VLOOKUP(N67,'得点テーブル'!$B$14:$I$59,3,0))</f>
        <v>0</v>
      </c>
      <c r="P67" s="156"/>
      <c r="Q67" s="21">
        <f>IF(P67=0,0,VLOOKUP(P67,'得点テーブル'!$B$14:$I$59,3,0))*0.25</f>
        <v>0</v>
      </c>
      <c r="R67" s="74"/>
      <c r="S67" s="21">
        <f>IF(R67=0,0,VLOOKUP(R67,'得点テーブル'!$B$14:$I$59,3,0))*1.25</f>
        <v>0</v>
      </c>
      <c r="T67" s="146">
        <v>64</v>
      </c>
      <c r="U67" s="21">
        <f>IF(T67=0,0,VLOOKUP(T67,'得点テーブル'!$B$14:$I$59,4,0))</f>
        <v>8</v>
      </c>
      <c r="V67" s="67"/>
      <c r="W67" s="147">
        <f>IF(V67=0,0,VLOOKUP(V67,'得点テーブル'!$B$14:$I$59,5,0))</f>
        <v>0</v>
      </c>
      <c r="X67" s="67"/>
      <c r="Y67" s="21">
        <f>IF(X67=0,0,VLOOKUP(X67,'得点テーブル'!$B$14:$I$59,5,0))</f>
        <v>0</v>
      </c>
      <c r="Z67" s="22"/>
      <c r="AA67" s="21">
        <f>IF(Z67=0,0,VLOOKUP(Z67,'得点テーブル'!$B$14:$I$59,6,0))</f>
        <v>0</v>
      </c>
      <c r="AB67" s="67"/>
      <c r="AC67" s="21">
        <f>IF(AB67=0,0,VLOOKUP(AB67,'得点テーブル'!$B$14:$I$59,7,0))</f>
        <v>0</v>
      </c>
      <c r="AD67" s="67"/>
      <c r="AE67" s="21">
        <f>IF(AD67=0,0,VLOOKUP(AD67,'得点テーブル'!$B$14:$I$59,7,0))*1.25</f>
        <v>0</v>
      </c>
      <c r="AF67" s="138"/>
      <c r="AG67" s="21">
        <f>IF(AF67=0,0,VLOOKUP(AF67,'得点テーブル'!$B$14:$L$59,11,0))</f>
        <v>0</v>
      </c>
      <c r="AH67" s="67"/>
      <c r="AI67" s="21">
        <f>IF(AH67=0,0,VLOOKUP(AH67,'得点テーブル'!$B$14:$I$59,5,0))</f>
        <v>0</v>
      </c>
      <c r="AJ67" s="22"/>
      <c r="AK67" s="21">
        <f>IF(AJ67=0,0,VLOOKUP(AJ67,'得点テーブル'!$B$14:$K$59,9,0))</f>
        <v>0</v>
      </c>
      <c r="AL67" s="73"/>
      <c r="AM67" s="173">
        <f>IF(AL67=0,0,VLOOKUP(AL67,'得点テーブル'!$B$14:$K$59,10,0))</f>
        <v>0</v>
      </c>
      <c r="AN67" s="73"/>
      <c r="AO67" s="173">
        <f>IF(AN67=0,0,VLOOKUP(AN67,'得点テーブル'!$B$14:$K$59,10,0))</f>
        <v>0</v>
      </c>
      <c r="AP67" s="73"/>
      <c r="AQ67" s="173">
        <f>IF(AP67=0,0,VLOOKUP(AP67,'得点テーブル'!$B$14:$K$59,10,0))</f>
        <v>0</v>
      </c>
      <c r="AR67" s="73"/>
      <c r="AS67" s="173">
        <f>IF(AR67=0,0,VLOOKUP(AR67,'得点テーブル'!$B$14:$K$59,10,0))*1.25</f>
        <v>0</v>
      </c>
      <c r="AT67" s="73"/>
      <c r="AU67" s="173">
        <f>IF(AT67=0,0,VLOOKUP(AT67,'得点テーブル'!$B$14:$K$59,10,0))</f>
        <v>0</v>
      </c>
    </row>
    <row r="68" spans="2:47" ht="13.5">
      <c r="B68" s="129">
        <v>65</v>
      </c>
      <c r="C68" s="23">
        <f t="shared" si="2"/>
        <v>59</v>
      </c>
      <c r="D68" s="204" t="s">
        <v>9</v>
      </c>
      <c r="E68" s="205" t="s">
        <v>302</v>
      </c>
      <c r="F68" s="132" t="s">
        <v>85</v>
      </c>
      <c r="G68" s="20">
        <f t="shared" si="3"/>
        <v>8</v>
      </c>
      <c r="H68" s="73"/>
      <c r="I68" s="21">
        <f>IF(H68=0,0,VLOOKUP(H68,'得点テーブル'!$B$14:$I$59,2,0))</f>
        <v>0</v>
      </c>
      <c r="J68" s="22"/>
      <c r="K68" s="21">
        <f>IF(J68=0,0,VLOOKUP(J68,'得点テーブル'!$B$14:$I$59,2,0))*0.25</f>
        <v>0</v>
      </c>
      <c r="L68" s="67"/>
      <c r="M68" s="21">
        <f>IF(L68=0,0,VLOOKUP(L68,'得点テーブル'!$B$14:$I$59,2,0))*1.25</f>
        <v>0</v>
      </c>
      <c r="N68" s="74"/>
      <c r="O68" s="21">
        <f>IF(N68=0,0,VLOOKUP(N68,'得点テーブル'!$B$14:$I$59,3,0))</f>
        <v>0</v>
      </c>
      <c r="P68" s="156"/>
      <c r="Q68" s="21">
        <f>IF(P68=0,0,VLOOKUP(P68,'得点テーブル'!$B$14:$I$59,3,0))*0.25</f>
        <v>0</v>
      </c>
      <c r="R68" s="74"/>
      <c r="S68" s="21">
        <f>IF(R68=0,0,VLOOKUP(R68,'得点テーブル'!$B$14:$I$59,3,0))*1.25</f>
        <v>0</v>
      </c>
      <c r="T68" s="146">
        <v>64</v>
      </c>
      <c r="U68" s="21">
        <f>IF(T68=0,0,VLOOKUP(T68,'得点テーブル'!$B$14:$I$59,4,0))</f>
        <v>8</v>
      </c>
      <c r="V68" s="67"/>
      <c r="W68" s="147">
        <f>IF(V68=0,0,VLOOKUP(V68,'得点テーブル'!$B$14:$I$59,5,0))</f>
        <v>0</v>
      </c>
      <c r="X68" s="67"/>
      <c r="Y68" s="21">
        <f>IF(X68=0,0,VLOOKUP(X68,'得点テーブル'!$B$14:$I$59,5,0))</f>
        <v>0</v>
      </c>
      <c r="Z68" s="22"/>
      <c r="AA68" s="21">
        <f>IF(Z68=0,0,VLOOKUP(Z68,'得点テーブル'!$B$14:$I$59,6,0))</f>
        <v>0</v>
      </c>
      <c r="AB68" s="67"/>
      <c r="AC68" s="21">
        <f>IF(AB68=0,0,VLOOKUP(AB68,'得点テーブル'!$B$14:$I$59,7,0))</f>
        <v>0</v>
      </c>
      <c r="AD68" s="67"/>
      <c r="AE68" s="21">
        <f>IF(AD68=0,0,VLOOKUP(AD68,'得点テーブル'!$B$14:$I$59,7,0))*1.25</f>
        <v>0</v>
      </c>
      <c r="AF68" s="138"/>
      <c r="AG68" s="21">
        <f>IF(AF68=0,0,VLOOKUP(AF68,'得点テーブル'!$B$14:$L$59,11,0))</f>
        <v>0</v>
      </c>
      <c r="AH68" s="67"/>
      <c r="AI68" s="21">
        <f>IF(AH68=0,0,VLOOKUP(AH68,'得点テーブル'!$B$14:$I$59,5,0))</f>
        <v>0</v>
      </c>
      <c r="AJ68" s="22"/>
      <c r="AK68" s="21">
        <f>IF(AJ68=0,0,VLOOKUP(AJ68,'得点テーブル'!$B$14:$K$59,9,0))</f>
        <v>0</v>
      </c>
      <c r="AL68" s="73"/>
      <c r="AM68" s="173">
        <f>IF(AL68=0,0,VLOOKUP(AL68,'得点テーブル'!$B$14:$K$59,10,0))</f>
        <v>0</v>
      </c>
      <c r="AN68" s="73"/>
      <c r="AO68" s="173">
        <f>IF(AN68=0,0,VLOOKUP(AN68,'得点テーブル'!$B$14:$K$59,10,0))</f>
        <v>0</v>
      </c>
      <c r="AP68" s="73"/>
      <c r="AQ68" s="173">
        <f>IF(AP68=0,0,VLOOKUP(AP68,'得点テーブル'!$B$14:$K$59,10,0))</f>
        <v>0</v>
      </c>
      <c r="AR68" s="73"/>
      <c r="AS68" s="173">
        <f>IF(AR68=0,0,VLOOKUP(AR68,'得点テーブル'!$B$14:$K$59,10,0))*1.25</f>
        <v>0</v>
      </c>
      <c r="AT68" s="73"/>
      <c r="AU68" s="173">
        <f>IF(AT68=0,0,VLOOKUP(AT68,'得点テーブル'!$B$14:$K$59,10,0))</f>
        <v>0</v>
      </c>
    </row>
    <row r="69" spans="2:47" ht="13.5">
      <c r="B69" s="129">
        <v>67</v>
      </c>
      <c r="C69" s="23">
        <f t="shared" si="2"/>
        <v>59</v>
      </c>
      <c r="D69" s="230" t="s">
        <v>6</v>
      </c>
      <c r="E69" s="228" t="s">
        <v>302</v>
      </c>
      <c r="F69" s="133" t="s">
        <v>118</v>
      </c>
      <c r="G69" s="20">
        <f t="shared" si="3"/>
        <v>8</v>
      </c>
      <c r="H69" s="73"/>
      <c r="I69" s="21">
        <f>IF(H69=0,0,VLOOKUP(H69,'得点テーブル'!$B$14:$I$59,2,0))</f>
        <v>0</v>
      </c>
      <c r="J69" s="22"/>
      <c r="K69" s="21">
        <f>IF(J69=0,0,VLOOKUP(J69,'得点テーブル'!$B$14:$I$59,2,0))*0.25</f>
        <v>0</v>
      </c>
      <c r="L69" s="67"/>
      <c r="M69" s="21">
        <f>IF(L69=0,0,VLOOKUP(L69,'得点テーブル'!$B$14:$I$59,2,0))*1.25</f>
        <v>0</v>
      </c>
      <c r="N69" s="74"/>
      <c r="O69" s="21">
        <f>IF(N69=0,0,VLOOKUP(N69,'得点テーブル'!$B$14:$I$59,3,0))</f>
        <v>0</v>
      </c>
      <c r="P69" s="156"/>
      <c r="Q69" s="21">
        <f>IF(P69=0,0,VLOOKUP(P69,'得点テーブル'!$B$14:$I$59,3,0))*0.25</f>
        <v>0</v>
      </c>
      <c r="R69" s="74"/>
      <c r="S69" s="21">
        <f>IF(R69=0,0,VLOOKUP(R69,'得点テーブル'!$B$14:$I$59,3,0))*1.25</f>
        <v>0</v>
      </c>
      <c r="T69" s="146">
        <v>64</v>
      </c>
      <c r="U69" s="21">
        <f>IF(T69=0,0,VLOOKUP(T69,'得点テーブル'!$B$14:$I$59,4,0))</f>
        <v>8</v>
      </c>
      <c r="V69" s="67"/>
      <c r="W69" s="147">
        <f>IF(V69=0,0,VLOOKUP(V69,'得点テーブル'!$B$14:$I$59,5,0))</f>
        <v>0</v>
      </c>
      <c r="X69" s="67"/>
      <c r="Y69" s="21">
        <f>IF(X69=0,0,VLOOKUP(X69,'得点テーブル'!$B$14:$I$59,5,0))</f>
        <v>0</v>
      </c>
      <c r="Z69" s="22"/>
      <c r="AA69" s="21">
        <f>IF(Z69=0,0,VLOOKUP(Z69,'得点テーブル'!$B$14:$I$59,6,0))</f>
        <v>0</v>
      </c>
      <c r="AB69" s="67"/>
      <c r="AC69" s="21">
        <f>IF(AB69=0,0,VLOOKUP(AB69,'得点テーブル'!$B$14:$I$59,7,0))</f>
        <v>0</v>
      </c>
      <c r="AD69" s="67"/>
      <c r="AE69" s="21">
        <f>IF(AD69=0,0,VLOOKUP(AD69,'得点テーブル'!$B$14:$I$59,7,0))*1.25</f>
        <v>0</v>
      </c>
      <c r="AF69" s="138"/>
      <c r="AG69" s="21">
        <f>IF(AF69=0,0,VLOOKUP(AF69,'得点テーブル'!$B$14:$L$59,11,0))</f>
        <v>0</v>
      </c>
      <c r="AH69" s="67"/>
      <c r="AI69" s="21">
        <f>IF(AH69=0,0,VLOOKUP(AH69,'得点テーブル'!$B$14:$I$59,5,0))</f>
        <v>0</v>
      </c>
      <c r="AJ69" s="22"/>
      <c r="AK69" s="21">
        <f>IF(AJ69=0,0,VLOOKUP(AJ69,'得点テーブル'!$B$14:$K$59,9,0))</f>
        <v>0</v>
      </c>
      <c r="AL69" s="73"/>
      <c r="AM69" s="173">
        <f>IF(AL69=0,0,VLOOKUP(AL69,'得点テーブル'!$B$14:$K$59,10,0))</f>
        <v>0</v>
      </c>
      <c r="AN69" s="73"/>
      <c r="AO69" s="173">
        <f>IF(AN69=0,0,VLOOKUP(AN69,'得点テーブル'!$B$14:$K$59,10,0))</f>
        <v>0</v>
      </c>
      <c r="AP69" s="73"/>
      <c r="AQ69" s="173">
        <f>IF(AP69=0,0,VLOOKUP(AP69,'得点テーブル'!$B$14:$K$59,10,0))</f>
        <v>0</v>
      </c>
      <c r="AR69" s="73"/>
      <c r="AS69" s="173">
        <f>IF(AR69=0,0,VLOOKUP(AR69,'得点テーブル'!$B$14:$K$59,10,0))*1.25</f>
        <v>0</v>
      </c>
      <c r="AT69" s="73"/>
      <c r="AU69" s="173">
        <f>IF(AT69=0,0,VLOOKUP(AT69,'得点テーブル'!$B$14:$K$59,10,0))</f>
        <v>0</v>
      </c>
    </row>
    <row r="70" spans="2:47" ht="13.5">
      <c r="B70" s="129">
        <v>68</v>
      </c>
      <c r="C70" s="23">
        <f aca="true" t="shared" si="4" ref="C70:C101">IF(G70=0,"",RANK(G70,$G$6:$G$150))</f>
        <v>65</v>
      </c>
      <c r="D70" s="152" t="s">
        <v>349</v>
      </c>
      <c r="E70" s="232" t="s">
        <v>322</v>
      </c>
      <c r="F70" s="132" t="s">
        <v>85</v>
      </c>
      <c r="G70" s="20">
        <f aca="true" t="shared" si="5" ref="G70:G101">SUM(I70+K70+M70+O70+Q70+S70+W70+U70+Y70+AA70+AC70+AE70+AG70+AI70+AK70+AM70+AO70+AQ70+AS70+AU70)</f>
        <v>7</v>
      </c>
      <c r="H70" s="73"/>
      <c r="I70" s="21">
        <f>IF(H70=0,0,VLOOKUP(H70,'得点テーブル'!$B$14:$I$59,2,0))</f>
        <v>0</v>
      </c>
      <c r="J70" s="22"/>
      <c r="K70" s="21">
        <f>IF(J70=0,0,VLOOKUP(J70,'得点テーブル'!$B$14:$I$59,2,0))*0.25</f>
        <v>0</v>
      </c>
      <c r="L70" s="67"/>
      <c r="M70" s="21">
        <f>IF(L70=0,0,VLOOKUP(L70,'得点テーブル'!$B$14:$I$59,2,0))*1.25</f>
        <v>0</v>
      </c>
      <c r="N70" s="74"/>
      <c r="O70" s="21">
        <f>IF(N70=0,0,VLOOKUP(N70,'得点テーブル'!$B$14:$I$59,3,0))</f>
        <v>0</v>
      </c>
      <c r="P70" s="156"/>
      <c r="Q70" s="21">
        <f>IF(P70=0,0,VLOOKUP(P70,'得点テーブル'!$B$14:$I$59,3,0))*0.25</f>
        <v>0</v>
      </c>
      <c r="R70" s="74"/>
      <c r="S70" s="21">
        <f>IF(R70=0,0,VLOOKUP(R70,'得点テーブル'!$B$14:$I$59,3,0))*1.25</f>
        <v>0</v>
      </c>
      <c r="T70" s="146"/>
      <c r="U70" s="21">
        <f>IF(T70=0,0,VLOOKUP(T70,'得点テーブル'!$B$14:$I$59,4,0))</f>
        <v>0</v>
      </c>
      <c r="V70" s="67"/>
      <c r="W70" s="147">
        <f>IF(V70=0,0,VLOOKUP(V70,'得点テーブル'!$B$14:$I$59,5,0))</f>
        <v>0</v>
      </c>
      <c r="X70" s="67" t="s">
        <v>540</v>
      </c>
      <c r="Y70" s="21">
        <f>IF(X70=0,0,VLOOKUP(X70,'得点テーブル'!$B$14:$I$59,5,0))</f>
        <v>4</v>
      </c>
      <c r="Z70" s="22"/>
      <c r="AA70" s="21">
        <f>IF(Z70=0,0,VLOOKUP(Z70,'得点テーブル'!$B$14:$I$59,6,0))</f>
        <v>0</v>
      </c>
      <c r="AB70" s="67"/>
      <c r="AC70" s="21">
        <f>IF(AB70=0,0,VLOOKUP(AB70,'得点テーブル'!$B$14:$I$59,7,0))</f>
        <v>0</v>
      </c>
      <c r="AD70" s="67"/>
      <c r="AE70" s="21">
        <f>IF(AD70=0,0,VLOOKUP(AD70,'得点テーブル'!$B$14:$I$59,7,0))*1.25</f>
        <v>0</v>
      </c>
      <c r="AF70" s="138"/>
      <c r="AG70" s="21">
        <f>IF(AF70=0,0,VLOOKUP(AF70,'得点テーブル'!$B$14:$L$59,11,0))</f>
        <v>0</v>
      </c>
      <c r="AH70" s="67" t="s">
        <v>339</v>
      </c>
      <c r="AI70" s="21">
        <f>IF(AH70=0,0,VLOOKUP(AH70,'得点テーブル'!$B$14:$I$59,5,0))</f>
        <v>3</v>
      </c>
      <c r="AJ70" s="22"/>
      <c r="AK70" s="21">
        <f>IF(AJ70=0,0,VLOOKUP(AJ70,'得点テーブル'!$B$14:$K$59,9,0))</f>
        <v>0</v>
      </c>
      <c r="AL70" s="73"/>
      <c r="AM70" s="173">
        <f>IF(AL70=0,0,VLOOKUP(AL70,'得点テーブル'!$B$14:$K$59,10,0))</f>
        <v>0</v>
      </c>
      <c r="AN70" s="73"/>
      <c r="AO70" s="173">
        <f>IF(AN70=0,0,VLOOKUP(AN70,'得点テーブル'!$B$14:$K$59,10,0))</f>
        <v>0</v>
      </c>
      <c r="AP70" s="73"/>
      <c r="AQ70" s="173">
        <f>IF(AP70=0,0,VLOOKUP(AP70,'得点テーブル'!$B$14:$K$59,10,0))</f>
        <v>0</v>
      </c>
      <c r="AR70" s="73"/>
      <c r="AS70" s="173">
        <f>IF(AR70=0,0,VLOOKUP(AR70,'得点テーブル'!$B$14:$K$59,10,0))*1.25</f>
        <v>0</v>
      </c>
      <c r="AT70" s="73"/>
      <c r="AU70" s="173">
        <f>IF(AT70=0,0,VLOOKUP(AT70,'得点テーブル'!$B$14:$K$59,10,0))</f>
        <v>0</v>
      </c>
    </row>
    <row r="71" spans="2:47" ht="13.5">
      <c r="B71" s="129">
        <v>69</v>
      </c>
      <c r="C71" s="23">
        <f t="shared" si="4"/>
        <v>66</v>
      </c>
      <c r="D71" s="152" t="s">
        <v>531</v>
      </c>
      <c r="E71" s="228" t="s">
        <v>302</v>
      </c>
      <c r="F71" s="132" t="s">
        <v>85</v>
      </c>
      <c r="G71" s="20">
        <f t="shared" si="5"/>
        <v>6.75</v>
      </c>
      <c r="H71" s="73"/>
      <c r="I71" s="21">
        <f>IF(H71=0,0,VLOOKUP(H71,'得点テーブル'!$B$14:$I$59,2,0))</f>
        <v>0</v>
      </c>
      <c r="J71" s="22"/>
      <c r="K71" s="21">
        <f>IF(J71=0,0,VLOOKUP(J71,'得点テーブル'!$B$14:$I$59,2,0))*0.25</f>
        <v>0</v>
      </c>
      <c r="L71" s="67" t="s">
        <v>440</v>
      </c>
      <c r="M71" s="21">
        <f>IF(L71=0,0,VLOOKUP(L71,'得点テーブル'!$B$14:$I$59,2,0))*1.25</f>
        <v>3.75</v>
      </c>
      <c r="N71" s="74"/>
      <c r="O71" s="21">
        <f>IF(N71=0,0,VLOOKUP(N71,'得点テーブル'!$B$14:$I$59,3,0))</f>
        <v>0</v>
      </c>
      <c r="P71" s="156"/>
      <c r="Q71" s="21">
        <f>IF(P71=0,0,VLOOKUP(P71,'得点テーブル'!$B$14:$I$59,3,0))*0.25</f>
        <v>0</v>
      </c>
      <c r="R71" s="74"/>
      <c r="S71" s="21">
        <f>IF(R71=0,0,VLOOKUP(R71,'得点テーブル'!$B$14:$I$59,3,0))*1.25</f>
        <v>0</v>
      </c>
      <c r="T71" s="146" t="s">
        <v>253</v>
      </c>
      <c r="U71" s="21">
        <f>IF(T71=0,0,VLOOKUP(T71,'得点テーブル'!$B$14:$I$59,4,0))</f>
        <v>2</v>
      </c>
      <c r="V71" s="67"/>
      <c r="W71" s="147">
        <f>IF(V71=0,0,VLOOKUP(V71,'得点テーブル'!$B$14:$I$59,5,0))</f>
        <v>0</v>
      </c>
      <c r="X71" s="67"/>
      <c r="Y71" s="21">
        <f>IF(X71=0,0,VLOOKUP(X71,'得点テーブル'!$B$14:$I$59,5,0))</f>
        <v>0</v>
      </c>
      <c r="Z71" s="22"/>
      <c r="AA71" s="21">
        <f>IF(Z71=0,0,VLOOKUP(Z71,'得点テーブル'!$B$14:$I$59,6,0))</f>
        <v>0</v>
      </c>
      <c r="AB71" s="67"/>
      <c r="AC71" s="21">
        <f>IF(AB71=0,0,VLOOKUP(AB71,'得点テーブル'!$B$14:$I$59,7,0))</f>
        <v>0</v>
      </c>
      <c r="AD71" s="67"/>
      <c r="AE71" s="21">
        <f>IF(AD71=0,0,VLOOKUP(AD71,'得点テーブル'!$B$14:$I$59,7,0))*1.25</f>
        <v>0</v>
      </c>
      <c r="AF71" s="138"/>
      <c r="AG71" s="21">
        <f>IF(AF71=0,0,VLOOKUP(AF71,'得点テーブル'!$B$14:$L$59,11,0))</f>
        <v>0</v>
      </c>
      <c r="AH71" s="67" t="s">
        <v>443</v>
      </c>
      <c r="AI71" s="21">
        <f>IF(AH71=0,0,VLOOKUP(AH71,'得点テーブル'!$B$14:$I$59,5,0))</f>
        <v>1</v>
      </c>
      <c r="AJ71" s="22"/>
      <c r="AK71" s="21">
        <f>IF(AJ71=0,0,VLOOKUP(AJ71,'得点テーブル'!$B$14:$K$59,9,0))</f>
        <v>0</v>
      </c>
      <c r="AL71" s="73"/>
      <c r="AM71" s="173">
        <f>IF(AL71=0,0,VLOOKUP(AL71,'得点テーブル'!$B$14:$K$59,10,0))</f>
        <v>0</v>
      </c>
      <c r="AN71" s="73"/>
      <c r="AO71" s="173">
        <f>IF(AN71=0,0,VLOOKUP(AN71,'得点テーブル'!$B$14:$K$59,10,0))</f>
        <v>0</v>
      </c>
      <c r="AP71" s="73"/>
      <c r="AQ71" s="173">
        <f>IF(AP71=0,0,VLOOKUP(AP71,'得点テーブル'!$B$14:$K$59,10,0))</f>
        <v>0</v>
      </c>
      <c r="AR71" s="73"/>
      <c r="AS71" s="173">
        <f>IF(AR71=0,0,VLOOKUP(AR71,'得点テーブル'!$B$14:$K$59,10,0))*1.25</f>
        <v>0</v>
      </c>
      <c r="AT71" s="73"/>
      <c r="AU71" s="173">
        <f>IF(AT71=0,0,VLOOKUP(AT71,'得点テーブル'!$B$14:$K$59,10,0))</f>
        <v>0</v>
      </c>
    </row>
    <row r="72" spans="2:47" ht="13.5">
      <c r="B72" s="129">
        <v>70</v>
      </c>
      <c r="C72" s="23">
        <f t="shared" si="4"/>
        <v>67</v>
      </c>
      <c r="D72" s="152" t="s">
        <v>357</v>
      </c>
      <c r="E72" s="232" t="s">
        <v>358</v>
      </c>
      <c r="F72" s="133"/>
      <c r="G72" s="20">
        <f t="shared" si="5"/>
        <v>6</v>
      </c>
      <c r="H72" s="73" t="s">
        <v>253</v>
      </c>
      <c r="I72" s="21">
        <f>IF(H72=0,0,VLOOKUP(H72,'得点テーブル'!$B$14:$I$59,2,0))</f>
        <v>3</v>
      </c>
      <c r="J72" s="22"/>
      <c r="K72" s="21">
        <f>IF(J72=0,0,VLOOKUP(J72,'得点テーブル'!$B$14:$I$59,2,0))*0.25</f>
        <v>0</v>
      </c>
      <c r="L72" s="67"/>
      <c r="M72" s="21">
        <f>IF(L72=0,0,VLOOKUP(L72,'得点テーブル'!$B$14:$I$59,2,0))*1.25</f>
        <v>0</v>
      </c>
      <c r="N72" s="74"/>
      <c r="O72" s="21">
        <f>IF(N72=0,0,VLOOKUP(N72,'得点テーブル'!$B$14:$I$59,3,0))</f>
        <v>0</v>
      </c>
      <c r="P72" s="156"/>
      <c r="Q72" s="21">
        <f>IF(P72=0,0,VLOOKUP(P72,'得点テーブル'!$B$14:$I$59,3,0))*0.25</f>
        <v>0</v>
      </c>
      <c r="R72" s="74"/>
      <c r="S72" s="21">
        <f>IF(R72=0,0,VLOOKUP(R72,'得点テーブル'!$B$14:$I$59,3,0))*1.25</f>
        <v>0</v>
      </c>
      <c r="T72" s="146"/>
      <c r="U72" s="21">
        <f>IF(T72=0,0,VLOOKUP(T72,'得点テーブル'!$B$14:$I$59,4,0))</f>
        <v>0</v>
      </c>
      <c r="V72" s="67"/>
      <c r="W72" s="147">
        <f>IF(V72=0,0,VLOOKUP(V72,'得点テーブル'!$B$14:$I$59,5,0))</f>
        <v>0</v>
      </c>
      <c r="X72" s="67"/>
      <c r="Y72" s="21">
        <f>IF(X72=0,0,VLOOKUP(X72,'得点テーブル'!$B$14:$I$59,5,0))</f>
        <v>0</v>
      </c>
      <c r="Z72" s="22"/>
      <c r="AA72" s="21">
        <f>IF(Z72=0,0,VLOOKUP(Z72,'得点テーブル'!$B$14:$I$59,6,0))</f>
        <v>0</v>
      </c>
      <c r="AB72" s="67"/>
      <c r="AC72" s="21">
        <f>IF(AB72=0,0,VLOOKUP(AB72,'得点テーブル'!$B$14:$I$59,7,0))</f>
        <v>0</v>
      </c>
      <c r="AD72" s="67"/>
      <c r="AE72" s="21">
        <f>IF(AD72=0,0,VLOOKUP(AD72,'得点テーブル'!$B$14:$I$59,7,0))*1.25</f>
        <v>0</v>
      </c>
      <c r="AF72" s="138"/>
      <c r="AG72" s="21">
        <f>IF(AF72=0,0,VLOOKUP(AF72,'得点テーブル'!$B$14:$L$59,11,0))</f>
        <v>0</v>
      </c>
      <c r="AH72" s="67" t="s">
        <v>230</v>
      </c>
      <c r="AI72" s="21">
        <f>IF(AH72=0,0,VLOOKUP(AH72,'得点テーブル'!$B$14:$I$59,5,0))</f>
        <v>3</v>
      </c>
      <c r="AJ72" s="22"/>
      <c r="AK72" s="21">
        <f>IF(AJ72=0,0,VLOOKUP(AJ72,'得点テーブル'!$B$14:$K$59,9,0))</f>
        <v>0</v>
      </c>
      <c r="AL72" s="73"/>
      <c r="AM72" s="173">
        <f>IF(AL72=0,0,VLOOKUP(AL72,'得点テーブル'!$B$14:$K$59,10,0))</f>
        <v>0</v>
      </c>
      <c r="AN72" s="73"/>
      <c r="AO72" s="173">
        <f>IF(AN72=0,0,VLOOKUP(AN72,'得点テーブル'!$B$14:$K$59,10,0))</f>
        <v>0</v>
      </c>
      <c r="AP72" s="73"/>
      <c r="AQ72" s="173">
        <f>IF(AP72=0,0,VLOOKUP(AP72,'得点テーブル'!$B$14:$K$59,10,0))</f>
        <v>0</v>
      </c>
      <c r="AR72" s="73"/>
      <c r="AS72" s="173">
        <f>IF(AR72=0,0,VLOOKUP(AR72,'得点テーブル'!$B$14:$K$59,10,0))*1.25</f>
        <v>0</v>
      </c>
      <c r="AT72" s="73"/>
      <c r="AU72" s="173">
        <f>IF(AT72=0,0,VLOOKUP(AT72,'得点テーブル'!$B$14:$K$59,10,0))</f>
        <v>0</v>
      </c>
    </row>
    <row r="73" spans="2:47" ht="13.5">
      <c r="B73" s="129">
        <v>71</v>
      </c>
      <c r="C73" s="23">
        <f t="shared" si="4"/>
        <v>67</v>
      </c>
      <c r="D73" s="152" t="s">
        <v>597</v>
      </c>
      <c r="E73" s="240" t="s">
        <v>598</v>
      </c>
      <c r="F73" s="244" t="s">
        <v>119</v>
      </c>
      <c r="G73" s="20">
        <f t="shared" si="5"/>
        <v>6</v>
      </c>
      <c r="H73" s="73"/>
      <c r="I73" s="21">
        <f>IF(H73=0,0,VLOOKUP(H73,'得点テーブル'!$B$14:$I$59,2,0))</f>
        <v>0</v>
      </c>
      <c r="J73" s="22"/>
      <c r="K73" s="21">
        <f>IF(J73=0,0,VLOOKUP(J73,'得点テーブル'!$B$14:$I$59,2,0))*0.25</f>
        <v>0</v>
      </c>
      <c r="L73" s="67"/>
      <c r="M73" s="21">
        <f>IF(L73=0,0,VLOOKUP(L73,'得点テーブル'!$B$14:$I$59,2,0))*1.25</f>
        <v>0</v>
      </c>
      <c r="N73" s="74"/>
      <c r="O73" s="21">
        <f>IF(N73=0,0,VLOOKUP(N73,'得点テーブル'!$B$14:$I$59,3,0))</f>
        <v>0</v>
      </c>
      <c r="P73" s="156"/>
      <c r="Q73" s="21">
        <f>IF(P73=0,0,VLOOKUP(P73,'得点テーブル'!$B$14:$I$59,3,0))*0.25</f>
        <v>0</v>
      </c>
      <c r="R73" s="74"/>
      <c r="S73" s="21">
        <f>IF(R73=0,0,VLOOKUP(R73,'得点テーブル'!$B$14:$I$59,3,0))*1.25</f>
        <v>0</v>
      </c>
      <c r="T73" s="146"/>
      <c r="U73" s="21">
        <f>IF(T73=0,0,VLOOKUP(T73,'得点テーブル'!$B$14:$I$59,4,0))</f>
        <v>0</v>
      </c>
      <c r="V73" s="67" t="s">
        <v>337</v>
      </c>
      <c r="W73" s="147">
        <f>IF(V73=0,0,VLOOKUP(V73,'得点テーブル'!$B$14:$I$59,5,0))</f>
        <v>6</v>
      </c>
      <c r="X73" s="67"/>
      <c r="Y73" s="21">
        <f>IF(X73=0,0,VLOOKUP(X73,'得点テーブル'!$B$14:$I$59,5,0))</f>
        <v>0</v>
      </c>
      <c r="Z73" s="22"/>
      <c r="AA73" s="21">
        <f>IF(Z73=0,0,VLOOKUP(Z73,'得点テーブル'!$B$14:$I$59,6,0))</f>
        <v>0</v>
      </c>
      <c r="AB73" s="67"/>
      <c r="AC73" s="21">
        <f>IF(AB73=0,0,VLOOKUP(AB73,'得点テーブル'!$B$14:$I$59,7,0))</f>
        <v>0</v>
      </c>
      <c r="AD73" s="67"/>
      <c r="AE73" s="21">
        <f>IF(AD73=0,0,VLOOKUP(AD73,'得点テーブル'!$B$14:$I$59,7,0))*1.25</f>
        <v>0</v>
      </c>
      <c r="AF73" s="138"/>
      <c r="AG73" s="21">
        <f>IF(AF73=0,0,VLOOKUP(AF73,'得点テーブル'!$B$14:$L$59,11,0))</f>
        <v>0</v>
      </c>
      <c r="AH73" s="67"/>
      <c r="AI73" s="21">
        <f>IF(AH73=0,0,VLOOKUP(AH73,'得点テーブル'!$B$14:$I$59,5,0))</f>
        <v>0</v>
      </c>
      <c r="AJ73" s="22"/>
      <c r="AK73" s="21">
        <f>IF(AJ73=0,0,VLOOKUP(AJ73,'得点テーブル'!$B$14:$K$59,9,0))</f>
        <v>0</v>
      </c>
      <c r="AL73" s="73"/>
      <c r="AM73" s="173">
        <f>IF(AL73=0,0,VLOOKUP(AL73,'得点テーブル'!$B$14:$K$59,10,0))</f>
        <v>0</v>
      </c>
      <c r="AN73" s="73"/>
      <c r="AO73" s="173">
        <f>IF(AN73=0,0,VLOOKUP(AN73,'得点テーブル'!$B$14:$K$59,10,0))</f>
        <v>0</v>
      </c>
      <c r="AP73" s="73"/>
      <c r="AQ73" s="173">
        <f>IF(AP73=0,0,VLOOKUP(AP73,'得点テーブル'!$B$14:$K$59,10,0))</f>
        <v>0</v>
      </c>
      <c r="AR73" s="73"/>
      <c r="AS73" s="173">
        <f>IF(AR73=0,0,VLOOKUP(AR73,'得点テーブル'!$B$14:$K$59,10,0))*1.25</f>
        <v>0</v>
      </c>
      <c r="AT73" s="73"/>
      <c r="AU73" s="173">
        <f>IF(AT73=0,0,VLOOKUP(AT73,'得点テーブル'!$B$14:$K$59,10,0))</f>
        <v>0</v>
      </c>
    </row>
    <row r="74" spans="2:47" ht="13.5">
      <c r="B74" s="129">
        <v>72</v>
      </c>
      <c r="C74" s="23">
        <f t="shared" si="4"/>
        <v>67</v>
      </c>
      <c r="D74" s="235" t="s">
        <v>283</v>
      </c>
      <c r="E74" s="232" t="s">
        <v>529</v>
      </c>
      <c r="F74" s="132" t="s">
        <v>119</v>
      </c>
      <c r="G74" s="20">
        <f t="shared" si="5"/>
        <v>6</v>
      </c>
      <c r="H74" s="73"/>
      <c r="I74" s="21">
        <f>IF(H74=0,0,VLOOKUP(H74,'得点テーブル'!$B$14:$I$59,2,0))</f>
        <v>0</v>
      </c>
      <c r="J74" s="22"/>
      <c r="K74" s="21">
        <f>IF(J74=0,0,VLOOKUP(J74,'得点テーブル'!$B$14:$I$59,2,0))*0.25</f>
        <v>0</v>
      </c>
      <c r="L74" s="67"/>
      <c r="M74" s="21">
        <f>IF(L74=0,0,VLOOKUP(L74,'得点テーブル'!$B$14:$I$59,2,0))*1.25</f>
        <v>0</v>
      </c>
      <c r="N74" s="74"/>
      <c r="O74" s="21">
        <f>IF(N74=0,0,VLOOKUP(N74,'得点テーブル'!$B$14:$I$59,3,0))</f>
        <v>0</v>
      </c>
      <c r="P74" s="156"/>
      <c r="Q74" s="21">
        <f>IF(P74=0,0,VLOOKUP(P74,'得点テーブル'!$B$14:$I$59,3,0))*0.25</f>
        <v>0</v>
      </c>
      <c r="R74" s="74"/>
      <c r="S74" s="21">
        <f>IF(R74=0,0,VLOOKUP(R74,'得点テーブル'!$B$14:$I$59,3,0))*1.25</f>
        <v>0</v>
      </c>
      <c r="T74" s="146"/>
      <c r="U74" s="21">
        <f>IF(T74=0,0,VLOOKUP(T74,'得点テーブル'!$B$14:$I$59,4,0))</f>
        <v>0</v>
      </c>
      <c r="V74" s="67"/>
      <c r="W74" s="147">
        <f>IF(V74=0,0,VLOOKUP(V74,'得点テーブル'!$B$14:$I$59,5,0))</f>
        <v>0</v>
      </c>
      <c r="X74" s="67"/>
      <c r="Y74" s="21">
        <f>IF(X74=0,0,VLOOKUP(X74,'得点テーブル'!$B$14:$I$59,5,0))</f>
        <v>0</v>
      </c>
      <c r="Z74" s="22"/>
      <c r="AA74" s="21">
        <f>IF(Z74=0,0,VLOOKUP(Z74,'得点テーブル'!$B$14:$I$59,6,0))</f>
        <v>0</v>
      </c>
      <c r="AB74" s="67" t="s">
        <v>253</v>
      </c>
      <c r="AC74" s="21">
        <f>IF(AB74=0,0,VLOOKUP(AB74,'得点テーブル'!$B$14:$I$59,7,0))</f>
        <v>5</v>
      </c>
      <c r="AD74" s="67"/>
      <c r="AE74" s="21">
        <f>IF(AD74=0,0,VLOOKUP(AD74,'得点テーブル'!$B$14:$I$59,7,0))*1.25</f>
        <v>0</v>
      </c>
      <c r="AF74" s="138"/>
      <c r="AG74" s="21">
        <f>IF(AF74=0,0,VLOOKUP(AF74,'得点テーブル'!$B$14:$L$59,11,0))</f>
        <v>0</v>
      </c>
      <c r="AH74" s="67" t="s">
        <v>443</v>
      </c>
      <c r="AI74" s="21">
        <f>IF(AH74=0,0,VLOOKUP(AH74,'得点テーブル'!$B$14:$I$59,5,0))</f>
        <v>1</v>
      </c>
      <c r="AJ74" s="22"/>
      <c r="AK74" s="21">
        <f>IF(AJ74=0,0,VLOOKUP(AJ74,'得点テーブル'!$B$14:$K$59,9,0))</f>
        <v>0</v>
      </c>
      <c r="AL74" s="73"/>
      <c r="AM74" s="173">
        <f>IF(AL74=0,0,VLOOKUP(AL74,'得点テーブル'!$B$14:$K$59,10,0))</f>
        <v>0</v>
      </c>
      <c r="AN74" s="73"/>
      <c r="AO74" s="173">
        <f>IF(AN74=0,0,VLOOKUP(AN74,'得点テーブル'!$B$14:$K$59,10,0))</f>
        <v>0</v>
      </c>
      <c r="AP74" s="73"/>
      <c r="AQ74" s="173">
        <f>IF(AP74=0,0,VLOOKUP(AP74,'得点テーブル'!$B$14:$K$59,10,0))</f>
        <v>0</v>
      </c>
      <c r="AR74" s="73"/>
      <c r="AS74" s="173">
        <f>IF(AR74=0,0,VLOOKUP(AR74,'得点テーブル'!$B$14:$K$59,10,0))*1.25</f>
        <v>0</v>
      </c>
      <c r="AT74" s="73"/>
      <c r="AU74" s="173">
        <f>IF(AT74=0,0,VLOOKUP(AT74,'得点テーブル'!$B$14:$K$59,10,0))</f>
        <v>0</v>
      </c>
    </row>
    <row r="75" spans="2:47" ht="13.5">
      <c r="B75" s="129">
        <v>73</v>
      </c>
      <c r="C75" s="23">
        <f t="shared" si="4"/>
        <v>70</v>
      </c>
      <c r="D75" s="199" t="s">
        <v>394</v>
      </c>
      <c r="E75" s="232" t="s">
        <v>358</v>
      </c>
      <c r="F75" s="133" t="s">
        <v>85</v>
      </c>
      <c r="G75" s="20">
        <f t="shared" si="5"/>
        <v>5.75</v>
      </c>
      <c r="H75" s="73"/>
      <c r="I75" s="21">
        <f>IF(H75=0,0,VLOOKUP(H75,'得点テーブル'!$B$14:$I$59,2,0))</f>
        <v>0</v>
      </c>
      <c r="J75" s="22"/>
      <c r="K75" s="21">
        <f>IF(J75=0,0,VLOOKUP(J75,'得点テーブル'!$B$14:$I$59,2,0))*0.25</f>
        <v>0</v>
      </c>
      <c r="L75" s="67" t="s">
        <v>253</v>
      </c>
      <c r="M75" s="21">
        <f>IF(L75=0,0,VLOOKUP(L75,'得点テーブル'!$B$14:$I$59,2,0))*1.25</f>
        <v>3.75</v>
      </c>
      <c r="N75" s="74"/>
      <c r="O75" s="21">
        <f>IF(N75=0,0,VLOOKUP(N75,'得点テーブル'!$B$14:$I$59,3,0))</f>
        <v>0</v>
      </c>
      <c r="P75" s="156"/>
      <c r="Q75" s="21">
        <f>IF(P75=0,0,VLOOKUP(P75,'得点テーブル'!$B$14:$I$59,3,0))*0.25</f>
        <v>0</v>
      </c>
      <c r="R75" s="74"/>
      <c r="S75" s="21">
        <f>IF(R75=0,0,VLOOKUP(R75,'得点テーブル'!$B$14:$I$59,3,0))*1.25</f>
        <v>0</v>
      </c>
      <c r="T75" s="146"/>
      <c r="U75" s="21">
        <f>IF(T75=0,0,VLOOKUP(T75,'得点テーブル'!$B$14:$I$59,4,0))</f>
        <v>0</v>
      </c>
      <c r="V75" s="67"/>
      <c r="W75" s="147">
        <f>IF(V75=0,0,VLOOKUP(V75,'得点テーブル'!$B$14:$I$59,5,0))</f>
        <v>0</v>
      </c>
      <c r="X75" s="67"/>
      <c r="Y75" s="21">
        <f>IF(X75=0,0,VLOOKUP(X75,'得点テーブル'!$B$14:$I$59,5,0))</f>
        <v>0</v>
      </c>
      <c r="Z75" s="22"/>
      <c r="AA75" s="21">
        <f>IF(Z75=0,0,VLOOKUP(Z75,'得点テーブル'!$B$14:$I$59,6,0))</f>
        <v>0</v>
      </c>
      <c r="AB75" s="67"/>
      <c r="AC75" s="21">
        <f>IF(AB75=0,0,VLOOKUP(AB75,'得点テーブル'!$B$14:$I$59,7,0))</f>
        <v>0</v>
      </c>
      <c r="AD75" s="67"/>
      <c r="AE75" s="21">
        <f>IF(AD75=0,0,VLOOKUP(AD75,'得点テーブル'!$B$14:$I$59,7,0))*1.25</f>
        <v>0</v>
      </c>
      <c r="AF75" s="138"/>
      <c r="AG75" s="21">
        <f>IF(AF75=0,0,VLOOKUP(AF75,'得点テーブル'!$B$14:$L$59,11,0))</f>
        <v>0</v>
      </c>
      <c r="AH75" s="67" t="s">
        <v>135</v>
      </c>
      <c r="AI75" s="21">
        <f>IF(AH75=0,0,VLOOKUP(AH75,'得点テーブル'!$B$14:$I$59,5,0))</f>
        <v>2</v>
      </c>
      <c r="AJ75" s="22"/>
      <c r="AK75" s="21">
        <f>IF(AJ75=0,0,VLOOKUP(AJ75,'得点テーブル'!$B$14:$K$59,9,0))</f>
        <v>0</v>
      </c>
      <c r="AL75" s="73"/>
      <c r="AM75" s="173">
        <f>IF(AL75=0,0,VLOOKUP(AL75,'得点テーブル'!$B$14:$K$59,10,0))</f>
        <v>0</v>
      </c>
      <c r="AN75" s="73"/>
      <c r="AO75" s="173">
        <f>IF(AN75=0,0,VLOOKUP(AN75,'得点テーブル'!$B$14:$K$59,10,0))</f>
        <v>0</v>
      </c>
      <c r="AP75" s="73"/>
      <c r="AQ75" s="173">
        <f>IF(AP75=0,0,VLOOKUP(AP75,'得点テーブル'!$B$14:$K$59,10,0))</f>
        <v>0</v>
      </c>
      <c r="AR75" s="73"/>
      <c r="AS75" s="173">
        <f>IF(AR75=0,0,VLOOKUP(AR75,'得点テーブル'!$B$14:$K$59,10,0))*1.25</f>
        <v>0</v>
      </c>
      <c r="AT75" s="73"/>
      <c r="AU75" s="173">
        <f>IF(AT75=0,0,VLOOKUP(AT75,'得点テーブル'!$B$14:$K$59,10,0))</f>
        <v>0</v>
      </c>
    </row>
    <row r="76" spans="2:47" ht="13.5">
      <c r="B76" s="129">
        <v>74</v>
      </c>
      <c r="C76" s="23">
        <f t="shared" si="4"/>
        <v>71</v>
      </c>
      <c r="D76" s="152" t="s">
        <v>184</v>
      </c>
      <c r="E76" s="232" t="s">
        <v>17</v>
      </c>
      <c r="F76" s="132" t="s">
        <v>85</v>
      </c>
      <c r="G76" s="20">
        <f t="shared" si="5"/>
        <v>5</v>
      </c>
      <c r="H76" s="73"/>
      <c r="I76" s="21">
        <f>IF(H76=0,0,VLOOKUP(H76,'得点テーブル'!$B$14:$I$59,2,0))</f>
        <v>0</v>
      </c>
      <c r="J76" s="22"/>
      <c r="K76" s="21">
        <f>IF(J76=0,0,VLOOKUP(J76,'得点テーブル'!$B$14:$I$59,2,0))*0.25</f>
        <v>0</v>
      </c>
      <c r="L76" s="67"/>
      <c r="M76" s="21">
        <f>IF(L76=0,0,VLOOKUP(L76,'得点テーブル'!$B$14:$I$59,2,0))*1.25</f>
        <v>0</v>
      </c>
      <c r="N76" s="74"/>
      <c r="O76" s="21">
        <f>IF(N76=0,0,VLOOKUP(N76,'得点テーブル'!$B$14:$I$59,3,0))</f>
        <v>0</v>
      </c>
      <c r="P76" s="156"/>
      <c r="Q76" s="21">
        <f>IF(P76=0,0,VLOOKUP(P76,'得点テーブル'!$B$14:$I$59,3,0))*0.25</f>
        <v>0</v>
      </c>
      <c r="R76" s="74"/>
      <c r="S76" s="21">
        <f>IF(R76=0,0,VLOOKUP(R76,'得点テーブル'!$B$14:$I$59,3,0))*1.25</f>
        <v>0</v>
      </c>
      <c r="T76" s="146"/>
      <c r="U76" s="21">
        <f>IF(T76=0,0,VLOOKUP(T76,'得点テーブル'!$B$14:$I$59,4,0))</f>
        <v>0</v>
      </c>
      <c r="V76" s="67"/>
      <c r="W76" s="147">
        <f>IF(V76=0,0,VLOOKUP(V76,'得点テーブル'!$B$14:$I$59,5,0))</f>
        <v>0</v>
      </c>
      <c r="X76" s="67"/>
      <c r="Y76" s="21">
        <f>IF(X76=0,0,VLOOKUP(X76,'得点テーブル'!$B$14:$I$59,5,0))</f>
        <v>0</v>
      </c>
      <c r="Z76" s="67" t="s">
        <v>441</v>
      </c>
      <c r="AA76" s="21">
        <f>IF(Z76=0,0,VLOOKUP(Z76,'得点テーブル'!$B$14:$I$59,6,0))</f>
        <v>5</v>
      </c>
      <c r="AB76" s="67"/>
      <c r="AC76" s="21">
        <f>IF(AB76=0,0,VLOOKUP(AB76,'得点テーブル'!$B$14:$I$59,7,0))</f>
        <v>0</v>
      </c>
      <c r="AD76" s="67"/>
      <c r="AE76" s="21">
        <f>IF(AD76=0,0,VLOOKUP(AD76,'得点テーブル'!$B$14:$I$59,7,0))*1.25</f>
        <v>0</v>
      </c>
      <c r="AF76" s="138"/>
      <c r="AG76" s="21">
        <f>IF(AF76=0,0,VLOOKUP(AF76,'得点テーブル'!$B$14:$L$59,11,0))</f>
        <v>0</v>
      </c>
      <c r="AH76" s="67"/>
      <c r="AI76" s="21">
        <f>IF(AH76=0,0,VLOOKUP(AH76,'得点テーブル'!$B$14:$I$59,5,0))</f>
        <v>0</v>
      </c>
      <c r="AJ76" s="22"/>
      <c r="AK76" s="21">
        <f>IF(AJ76=0,0,VLOOKUP(AJ76,'得点テーブル'!$B$14:$K$59,9,0))</f>
        <v>0</v>
      </c>
      <c r="AL76" s="73"/>
      <c r="AM76" s="173">
        <f>IF(AL76=0,0,VLOOKUP(AL76,'得点テーブル'!$B$14:$K$59,10,0))</f>
        <v>0</v>
      </c>
      <c r="AN76" s="73"/>
      <c r="AO76" s="173">
        <f>IF(AN76=0,0,VLOOKUP(AN76,'得点テーブル'!$B$14:$K$59,10,0))</f>
        <v>0</v>
      </c>
      <c r="AP76" s="73"/>
      <c r="AQ76" s="173">
        <f>IF(AP76=0,0,VLOOKUP(AP76,'得点テーブル'!$B$14:$K$59,10,0))</f>
        <v>0</v>
      </c>
      <c r="AR76" s="73"/>
      <c r="AS76" s="173">
        <f>IF(AR76=0,0,VLOOKUP(AR76,'得点テーブル'!$B$14:$K$59,10,0))*1.25</f>
        <v>0</v>
      </c>
      <c r="AT76" s="73"/>
      <c r="AU76" s="173">
        <f>IF(AT76=0,0,VLOOKUP(AT76,'得点テーブル'!$B$14:$K$59,10,0))</f>
        <v>0</v>
      </c>
    </row>
    <row r="77" spans="2:47" ht="13.5">
      <c r="B77" s="129">
        <v>75</v>
      </c>
      <c r="C77" s="23">
        <f t="shared" si="4"/>
        <v>72</v>
      </c>
      <c r="D77" s="182" t="s">
        <v>568</v>
      </c>
      <c r="E77" s="212" t="s">
        <v>656</v>
      </c>
      <c r="F77" s="132" t="s">
        <v>85</v>
      </c>
      <c r="G77" s="20">
        <f t="shared" si="5"/>
        <v>4</v>
      </c>
      <c r="H77" s="73"/>
      <c r="I77" s="21">
        <f>IF(H77=0,0,VLOOKUP(H77,'得点テーブル'!$B$14:$I$59,2,0))</f>
        <v>0</v>
      </c>
      <c r="J77" s="22"/>
      <c r="K77" s="21">
        <f>IF(J77=0,0,VLOOKUP(J77,'得点テーブル'!$B$14:$I$59,2,0))*0.25</f>
        <v>0</v>
      </c>
      <c r="L77" s="67"/>
      <c r="M77" s="21">
        <f>IF(L77=0,0,VLOOKUP(L77,'得点テーブル'!$B$14:$I$59,2,0))*1.25</f>
        <v>0</v>
      </c>
      <c r="N77" s="74"/>
      <c r="O77" s="21">
        <f>IF(N77=0,0,VLOOKUP(N77,'得点テーブル'!$B$14:$I$59,3,0))</f>
        <v>0</v>
      </c>
      <c r="P77" s="156"/>
      <c r="Q77" s="21">
        <f>IF(P77=0,0,VLOOKUP(P77,'得点テーブル'!$B$14:$I$59,3,0))*0.25</f>
        <v>0</v>
      </c>
      <c r="R77" s="74"/>
      <c r="S77" s="21">
        <f>IF(R77=0,0,VLOOKUP(R77,'得点テーブル'!$B$14:$I$59,3,0))*1.25</f>
        <v>0</v>
      </c>
      <c r="T77" s="146"/>
      <c r="U77" s="21">
        <f>IF(T77=0,0,VLOOKUP(T77,'得点テーブル'!$B$14:$I$59,4,0))</f>
        <v>0</v>
      </c>
      <c r="V77" s="67"/>
      <c r="W77" s="147">
        <f>IF(V77=0,0,VLOOKUP(V77,'得点テーブル'!$B$14:$I$59,5,0))</f>
        <v>0</v>
      </c>
      <c r="X77" s="67" t="s">
        <v>540</v>
      </c>
      <c r="Y77" s="21">
        <f>IF(X77=0,0,VLOOKUP(X77,'得点テーブル'!$B$14:$I$59,5,0))</f>
        <v>4</v>
      </c>
      <c r="Z77" s="22"/>
      <c r="AA77" s="21">
        <f>IF(Z77=0,0,VLOOKUP(Z77,'得点テーブル'!$B$14:$I$59,6,0))</f>
        <v>0</v>
      </c>
      <c r="AB77" s="67"/>
      <c r="AC77" s="21">
        <f>IF(AB77=0,0,VLOOKUP(AB77,'得点テーブル'!$B$14:$I$59,7,0))</f>
        <v>0</v>
      </c>
      <c r="AD77" s="67"/>
      <c r="AE77" s="21">
        <f>IF(AD77=0,0,VLOOKUP(AD77,'得点テーブル'!$B$14:$I$59,7,0))*1.25</f>
        <v>0</v>
      </c>
      <c r="AF77" s="138"/>
      <c r="AG77" s="21">
        <f>IF(AF77=0,0,VLOOKUP(AF77,'得点テーブル'!$B$14:$L$59,11,0))</f>
        <v>0</v>
      </c>
      <c r="AH77" s="67"/>
      <c r="AI77" s="21">
        <f>IF(AH77=0,0,VLOOKUP(AH77,'得点テーブル'!$B$14:$I$59,5,0))</f>
        <v>0</v>
      </c>
      <c r="AJ77" s="22"/>
      <c r="AK77" s="21">
        <f>IF(AJ77=0,0,VLOOKUP(AJ77,'得点テーブル'!$B$14:$K$59,9,0))</f>
        <v>0</v>
      </c>
      <c r="AL77" s="73"/>
      <c r="AM77" s="173">
        <f>IF(AL77=0,0,VLOOKUP(AL77,'得点テーブル'!$B$14:$K$59,10,0))</f>
        <v>0</v>
      </c>
      <c r="AN77" s="73"/>
      <c r="AO77" s="173">
        <f>IF(AN77=0,0,VLOOKUP(AN77,'得点テーブル'!$B$14:$K$59,10,0))</f>
        <v>0</v>
      </c>
      <c r="AP77" s="73"/>
      <c r="AQ77" s="173">
        <f>IF(AP77=0,0,VLOOKUP(AP77,'得点テーブル'!$B$14:$K$59,10,0))</f>
        <v>0</v>
      </c>
      <c r="AR77" s="73"/>
      <c r="AS77" s="173">
        <f>IF(AR77=0,0,VLOOKUP(AR77,'得点テーブル'!$B$14:$K$59,10,0))*1.25</f>
        <v>0</v>
      </c>
      <c r="AT77" s="73"/>
      <c r="AU77" s="173">
        <f>IF(AT77=0,0,VLOOKUP(AT77,'得点テーブル'!$B$14:$K$59,10,0))</f>
        <v>0</v>
      </c>
    </row>
    <row r="78" spans="2:47" ht="13.5">
      <c r="B78" s="129">
        <v>76</v>
      </c>
      <c r="C78" s="23">
        <f t="shared" si="4"/>
        <v>72</v>
      </c>
      <c r="D78" s="152" t="s">
        <v>571</v>
      </c>
      <c r="E78" s="228" t="s">
        <v>302</v>
      </c>
      <c r="F78" s="132" t="s">
        <v>85</v>
      </c>
      <c r="G78" s="20">
        <f t="shared" si="5"/>
        <v>4</v>
      </c>
      <c r="H78" s="73"/>
      <c r="I78" s="21">
        <f>IF(H78=0,0,VLOOKUP(H78,'得点テーブル'!$B$14:$I$59,2,0))</f>
        <v>0</v>
      </c>
      <c r="J78" s="22"/>
      <c r="K78" s="21">
        <f>IF(J78=0,0,VLOOKUP(J78,'得点テーブル'!$B$14:$I$59,2,0))*0.25</f>
        <v>0</v>
      </c>
      <c r="L78" s="67"/>
      <c r="M78" s="21">
        <f>IF(L78=0,0,VLOOKUP(L78,'得点テーブル'!$B$14:$I$59,2,0))*1.25</f>
        <v>0</v>
      </c>
      <c r="N78" s="74"/>
      <c r="O78" s="21">
        <f>IF(N78=0,0,VLOOKUP(N78,'得点テーブル'!$B$14:$I$59,3,0))</f>
        <v>0</v>
      </c>
      <c r="P78" s="156"/>
      <c r="Q78" s="21">
        <f>IF(P78=0,0,VLOOKUP(P78,'得点テーブル'!$B$14:$I$59,3,0))*0.25</f>
        <v>0</v>
      </c>
      <c r="R78" s="74"/>
      <c r="S78" s="21">
        <f>IF(R78=0,0,VLOOKUP(R78,'得点テーブル'!$B$14:$I$59,3,0))*1.25</f>
        <v>0</v>
      </c>
      <c r="T78" s="146" t="s">
        <v>441</v>
      </c>
      <c r="U78" s="21">
        <f>IF(T78=0,0,VLOOKUP(T78,'得点テーブル'!$B$14:$I$59,4,0))</f>
        <v>2</v>
      </c>
      <c r="V78" s="67" t="s">
        <v>231</v>
      </c>
      <c r="W78" s="147">
        <f>IF(V78=0,0,VLOOKUP(V78,'得点テーブル'!$B$14:$I$59,5,0))</f>
        <v>2</v>
      </c>
      <c r="X78" s="67"/>
      <c r="Y78" s="21">
        <f>IF(X78=0,0,VLOOKUP(X78,'得点テーブル'!$B$14:$I$59,5,0))</f>
        <v>0</v>
      </c>
      <c r="Z78" s="22"/>
      <c r="AA78" s="21">
        <f>IF(Z78=0,0,VLOOKUP(Z78,'得点テーブル'!$B$14:$I$59,6,0))</f>
        <v>0</v>
      </c>
      <c r="AB78" s="67"/>
      <c r="AC78" s="21">
        <f>IF(AB78=0,0,VLOOKUP(AB78,'得点テーブル'!$B$14:$I$59,7,0))</f>
        <v>0</v>
      </c>
      <c r="AD78" s="67"/>
      <c r="AE78" s="21">
        <f>IF(AD78=0,0,VLOOKUP(AD78,'得点テーブル'!$B$14:$I$59,7,0))*1.25</f>
        <v>0</v>
      </c>
      <c r="AF78" s="138"/>
      <c r="AG78" s="21">
        <f>IF(AF78=0,0,VLOOKUP(AF78,'得点テーブル'!$B$14:$L$59,11,0))</f>
        <v>0</v>
      </c>
      <c r="AH78" s="67"/>
      <c r="AI78" s="21">
        <f>IF(AH78=0,0,VLOOKUP(AH78,'得点テーブル'!$B$14:$I$59,5,0))</f>
        <v>0</v>
      </c>
      <c r="AJ78" s="22"/>
      <c r="AK78" s="21">
        <f>IF(AJ78=0,0,VLOOKUP(AJ78,'得点テーブル'!$B$14:$K$59,9,0))</f>
        <v>0</v>
      </c>
      <c r="AL78" s="73"/>
      <c r="AM78" s="173">
        <f>IF(AL78=0,0,VLOOKUP(AL78,'得点テーブル'!$B$14:$K$59,10,0))</f>
        <v>0</v>
      </c>
      <c r="AN78" s="73"/>
      <c r="AO78" s="173">
        <f>IF(AN78=0,0,VLOOKUP(AN78,'得点テーブル'!$B$14:$K$59,10,0))</f>
        <v>0</v>
      </c>
      <c r="AP78" s="73"/>
      <c r="AQ78" s="173">
        <f>IF(AP78=0,0,VLOOKUP(AP78,'得点テーブル'!$B$14:$K$59,10,0))</f>
        <v>0</v>
      </c>
      <c r="AR78" s="73"/>
      <c r="AS78" s="173">
        <f>IF(AR78=0,0,VLOOKUP(AR78,'得点テーブル'!$B$14:$K$59,10,0))*1.25</f>
        <v>0</v>
      </c>
      <c r="AT78" s="73"/>
      <c r="AU78" s="173">
        <f>IF(AT78=0,0,VLOOKUP(AT78,'得点テーブル'!$B$14:$K$59,10,0))</f>
        <v>0</v>
      </c>
    </row>
    <row r="79" spans="2:47" ht="13.5">
      <c r="B79" s="129">
        <v>77</v>
      </c>
      <c r="C79" s="23">
        <f t="shared" si="4"/>
        <v>72</v>
      </c>
      <c r="D79" s="250" t="s">
        <v>25</v>
      </c>
      <c r="E79" s="260" t="s">
        <v>489</v>
      </c>
      <c r="F79" s="133" t="s">
        <v>118</v>
      </c>
      <c r="G79" s="20">
        <f t="shared" si="5"/>
        <v>4</v>
      </c>
      <c r="H79" s="73"/>
      <c r="I79" s="21">
        <f>IF(H79=0,0,VLOOKUP(H79,'得点テーブル'!$B$14:$I$59,2,0))</f>
        <v>0</v>
      </c>
      <c r="J79" s="22"/>
      <c r="K79" s="21">
        <f>IF(J79=0,0,VLOOKUP(J79,'得点テーブル'!$B$14:$I$59,2,0))*0.25</f>
        <v>0</v>
      </c>
      <c r="L79" s="67"/>
      <c r="M79" s="21">
        <f>IF(L79=0,0,VLOOKUP(L79,'得点テーブル'!$B$14:$I$59,2,0))*1.25</f>
        <v>0</v>
      </c>
      <c r="N79" s="74"/>
      <c r="O79" s="21">
        <f>IF(N79=0,0,VLOOKUP(N79,'得点テーブル'!$B$14:$I$59,3,0))</f>
        <v>0</v>
      </c>
      <c r="P79" s="156"/>
      <c r="Q79" s="21">
        <f>IF(P79=0,0,VLOOKUP(P79,'得点テーブル'!$B$14:$I$59,3,0))*0.25</f>
        <v>0</v>
      </c>
      <c r="R79" s="74"/>
      <c r="S79" s="21">
        <f>IF(R79=0,0,VLOOKUP(R79,'得点テーブル'!$B$14:$I$59,3,0))*1.25</f>
        <v>0</v>
      </c>
      <c r="T79" s="146" t="s">
        <v>253</v>
      </c>
      <c r="U79" s="21">
        <f>IF(T79=0,0,VLOOKUP(T79,'得点テーブル'!$B$14:$I$59,4,0))</f>
        <v>2</v>
      </c>
      <c r="V79" s="67" t="s">
        <v>231</v>
      </c>
      <c r="W79" s="147">
        <f>IF(V79=0,0,VLOOKUP(V79,'得点テーブル'!$B$14:$I$59,5,0))</f>
        <v>2</v>
      </c>
      <c r="X79" s="67"/>
      <c r="Y79" s="21">
        <f>IF(X79=0,0,VLOOKUP(X79,'得点テーブル'!$B$14:$I$59,5,0))</f>
        <v>0</v>
      </c>
      <c r="Z79" s="22"/>
      <c r="AA79" s="21">
        <f>IF(Z79=0,0,VLOOKUP(Z79,'得点テーブル'!$B$14:$I$59,6,0))</f>
        <v>0</v>
      </c>
      <c r="AB79" s="67"/>
      <c r="AC79" s="21">
        <f>IF(AB79=0,0,VLOOKUP(AB79,'得点テーブル'!$B$14:$I$59,7,0))</f>
        <v>0</v>
      </c>
      <c r="AD79" s="67"/>
      <c r="AE79" s="21">
        <f>IF(AD79=0,0,VLOOKUP(AD79,'得点テーブル'!$B$14:$I$59,7,0))*1.25</f>
        <v>0</v>
      </c>
      <c r="AF79" s="138"/>
      <c r="AG79" s="21">
        <f>IF(AF79=0,0,VLOOKUP(AF79,'得点テーブル'!$B$14:$L$59,11,0))</f>
        <v>0</v>
      </c>
      <c r="AH79" s="67"/>
      <c r="AI79" s="21">
        <f>IF(AH79=0,0,VLOOKUP(AH79,'得点テーブル'!$B$14:$I$59,5,0))</f>
        <v>0</v>
      </c>
      <c r="AJ79" s="22"/>
      <c r="AK79" s="21">
        <f>IF(AJ79=0,0,VLOOKUP(AJ79,'得点テーブル'!$B$14:$K$59,9,0))</f>
        <v>0</v>
      </c>
      <c r="AL79" s="73"/>
      <c r="AM79" s="173">
        <f>IF(AL79=0,0,VLOOKUP(AL79,'得点テーブル'!$B$14:$K$59,10,0))</f>
        <v>0</v>
      </c>
      <c r="AN79" s="73"/>
      <c r="AO79" s="173">
        <f>IF(AN79=0,0,VLOOKUP(AN79,'得点テーブル'!$B$14:$K$59,10,0))</f>
        <v>0</v>
      </c>
      <c r="AP79" s="73"/>
      <c r="AQ79" s="173">
        <f>IF(AP79=0,0,VLOOKUP(AP79,'得点テーブル'!$B$14:$K$59,10,0))</f>
        <v>0</v>
      </c>
      <c r="AR79" s="73"/>
      <c r="AS79" s="173">
        <f>IF(AR79=0,0,VLOOKUP(AR79,'得点テーブル'!$B$14:$K$59,10,0))*1.25</f>
        <v>0</v>
      </c>
      <c r="AT79" s="73"/>
      <c r="AU79" s="173">
        <f>IF(AT79=0,0,VLOOKUP(AT79,'得点テーブル'!$B$14:$K$59,10,0))</f>
        <v>0</v>
      </c>
    </row>
    <row r="80" spans="2:47" ht="13.5">
      <c r="B80" s="129">
        <v>78</v>
      </c>
      <c r="C80" s="23">
        <f t="shared" si="4"/>
        <v>75</v>
      </c>
      <c r="D80" s="152" t="s">
        <v>220</v>
      </c>
      <c r="E80" s="232" t="s">
        <v>516</v>
      </c>
      <c r="F80" s="132" t="s">
        <v>85</v>
      </c>
      <c r="G80" s="20">
        <f t="shared" si="5"/>
        <v>3.75</v>
      </c>
      <c r="H80" s="73"/>
      <c r="I80" s="21">
        <f>IF(H80=0,0,VLOOKUP(H80,'得点テーブル'!$B$14:$I$59,2,0))</f>
        <v>0</v>
      </c>
      <c r="J80" s="22"/>
      <c r="K80" s="21">
        <f>IF(J80=0,0,VLOOKUP(J80,'得点テーブル'!$B$14:$I$59,2,0))*0.25</f>
        <v>0</v>
      </c>
      <c r="L80" s="67" t="s">
        <v>253</v>
      </c>
      <c r="M80" s="21">
        <f>IF(L80=0,0,VLOOKUP(L80,'得点テーブル'!$B$14:$I$59,2,0))*1.25</f>
        <v>3.75</v>
      </c>
      <c r="N80" s="74"/>
      <c r="O80" s="21">
        <f>IF(N80=0,0,VLOOKUP(N80,'得点テーブル'!$B$14:$I$59,3,0))</f>
        <v>0</v>
      </c>
      <c r="P80" s="156"/>
      <c r="Q80" s="21">
        <f>IF(P80=0,0,VLOOKUP(P80,'得点テーブル'!$B$14:$I$59,3,0))*0.25</f>
        <v>0</v>
      </c>
      <c r="R80" s="74"/>
      <c r="S80" s="21">
        <f>IF(R80=0,0,VLOOKUP(R80,'得点テーブル'!$B$14:$I$59,3,0))*1.25</f>
        <v>0</v>
      </c>
      <c r="T80" s="146"/>
      <c r="U80" s="21">
        <f>IF(T80=0,0,VLOOKUP(T80,'得点テーブル'!$B$14:$I$59,4,0))</f>
        <v>0</v>
      </c>
      <c r="V80" s="67"/>
      <c r="W80" s="147">
        <f>IF(V80=0,0,VLOOKUP(V80,'得点テーブル'!$B$14:$I$59,5,0))</f>
        <v>0</v>
      </c>
      <c r="X80" s="67"/>
      <c r="Y80" s="21">
        <f>IF(X80=0,0,VLOOKUP(X80,'得点テーブル'!$B$14:$I$59,5,0))</f>
        <v>0</v>
      </c>
      <c r="Z80" s="22"/>
      <c r="AA80" s="21">
        <f>IF(Z80=0,0,VLOOKUP(Z80,'得点テーブル'!$B$14:$I$59,6,0))</f>
        <v>0</v>
      </c>
      <c r="AB80" s="67"/>
      <c r="AC80" s="21">
        <f>IF(AB80=0,0,VLOOKUP(AB80,'得点テーブル'!$B$14:$I$59,7,0))</f>
        <v>0</v>
      </c>
      <c r="AD80" s="67"/>
      <c r="AE80" s="21">
        <f>IF(AD80=0,0,VLOOKUP(AD80,'得点テーブル'!$B$14:$I$59,7,0))*1.25</f>
        <v>0</v>
      </c>
      <c r="AF80" s="138"/>
      <c r="AG80" s="21">
        <f>IF(AF80=0,0,VLOOKUP(AF80,'得点テーブル'!$B$14:$L$59,11,0))</f>
        <v>0</v>
      </c>
      <c r="AH80" s="67"/>
      <c r="AI80" s="21">
        <f>IF(AH80=0,0,VLOOKUP(AH80,'得点テーブル'!$B$14:$I$59,5,0))</f>
        <v>0</v>
      </c>
      <c r="AJ80" s="22"/>
      <c r="AK80" s="21">
        <f>IF(AJ80=0,0,VLOOKUP(AJ80,'得点テーブル'!$B$14:$K$59,9,0))</f>
        <v>0</v>
      </c>
      <c r="AL80" s="73"/>
      <c r="AM80" s="173">
        <f>IF(AL80=0,0,VLOOKUP(AL80,'得点テーブル'!$B$14:$K$59,10,0))</f>
        <v>0</v>
      </c>
      <c r="AN80" s="73"/>
      <c r="AO80" s="173">
        <f>IF(AN80=0,0,VLOOKUP(AN80,'得点テーブル'!$B$14:$K$59,10,0))</f>
        <v>0</v>
      </c>
      <c r="AP80" s="73"/>
      <c r="AQ80" s="173">
        <f>IF(AP80=0,0,VLOOKUP(AP80,'得点テーブル'!$B$14:$K$59,10,0))</f>
        <v>0</v>
      </c>
      <c r="AR80" s="73"/>
      <c r="AS80" s="173">
        <f>IF(AR80=0,0,VLOOKUP(AR80,'得点テーブル'!$B$14:$K$59,10,0))*1.25</f>
        <v>0</v>
      </c>
      <c r="AT80" s="73"/>
      <c r="AU80" s="173">
        <f>IF(AT80=0,0,VLOOKUP(AT80,'得点テーブル'!$B$14:$K$59,10,0))</f>
        <v>0</v>
      </c>
    </row>
    <row r="81" spans="2:47" ht="13.5">
      <c r="B81" s="129">
        <v>79</v>
      </c>
      <c r="C81" s="23">
        <f t="shared" si="4"/>
        <v>76</v>
      </c>
      <c r="D81" s="234" t="s">
        <v>391</v>
      </c>
      <c r="E81" s="232" t="s">
        <v>358</v>
      </c>
      <c r="F81" s="133" t="s">
        <v>118</v>
      </c>
      <c r="G81" s="20">
        <f t="shared" si="5"/>
        <v>3</v>
      </c>
      <c r="H81" s="73" t="s">
        <v>441</v>
      </c>
      <c r="I81" s="21">
        <f>IF(H81=0,0,VLOOKUP(H81,'得点テーブル'!$B$14:$I$59,2,0))</f>
        <v>3</v>
      </c>
      <c r="J81" s="22"/>
      <c r="K81" s="21">
        <f>IF(J81=0,0,VLOOKUP(J81,'得点テーブル'!$B$14:$I$59,2,0))*0.25</f>
        <v>0</v>
      </c>
      <c r="L81" s="67"/>
      <c r="M81" s="21">
        <f>IF(L81=0,0,VLOOKUP(L81,'得点テーブル'!$B$14:$I$59,2,0))*1.25</f>
        <v>0</v>
      </c>
      <c r="N81" s="74"/>
      <c r="O81" s="21">
        <f>IF(N81=0,0,VLOOKUP(N81,'得点テーブル'!$B$14:$I$59,3,0))</f>
        <v>0</v>
      </c>
      <c r="P81" s="156"/>
      <c r="Q81" s="21">
        <f>IF(P81=0,0,VLOOKUP(P81,'得点テーブル'!$B$14:$I$59,3,0))*0.25</f>
        <v>0</v>
      </c>
      <c r="R81" s="74"/>
      <c r="S81" s="21">
        <f>IF(R81=0,0,VLOOKUP(R81,'得点テーブル'!$B$14:$I$59,3,0))*1.25</f>
        <v>0</v>
      </c>
      <c r="T81" s="146"/>
      <c r="U81" s="21">
        <f>IF(T81=0,0,VLOOKUP(T81,'得点テーブル'!$B$14:$I$59,4,0))</f>
        <v>0</v>
      </c>
      <c r="V81" s="67"/>
      <c r="W81" s="147">
        <f>IF(V81=0,0,VLOOKUP(V81,'得点テーブル'!$B$14:$I$59,5,0))</f>
        <v>0</v>
      </c>
      <c r="X81" s="67"/>
      <c r="Y81" s="21">
        <f>IF(X81=0,0,VLOOKUP(X81,'得点テーブル'!$B$14:$I$59,5,0))</f>
        <v>0</v>
      </c>
      <c r="Z81" s="22"/>
      <c r="AA81" s="21">
        <f>IF(Z81=0,0,VLOOKUP(Z81,'得点テーブル'!$B$14:$I$59,6,0))</f>
        <v>0</v>
      </c>
      <c r="AB81" s="67"/>
      <c r="AC81" s="21">
        <f>IF(AB81=0,0,VLOOKUP(AB81,'得点テーブル'!$B$14:$I$59,7,0))</f>
        <v>0</v>
      </c>
      <c r="AD81" s="67"/>
      <c r="AE81" s="21">
        <f>IF(AD81=0,0,VLOOKUP(AD81,'得点テーブル'!$B$14:$I$59,7,0))*1.25</f>
        <v>0</v>
      </c>
      <c r="AF81" s="138"/>
      <c r="AG81" s="21">
        <f>IF(AF81=0,0,VLOOKUP(AF81,'得点テーブル'!$B$14:$L$59,11,0))</f>
        <v>0</v>
      </c>
      <c r="AH81" s="67"/>
      <c r="AI81" s="21">
        <f>IF(AH81=0,0,VLOOKUP(AH81,'得点テーブル'!$B$14:$I$59,5,0))</f>
        <v>0</v>
      </c>
      <c r="AJ81" s="22"/>
      <c r="AK81" s="21">
        <f>IF(AJ81=0,0,VLOOKUP(AJ81,'得点テーブル'!$B$14:$K$59,9,0))</f>
        <v>0</v>
      </c>
      <c r="AL81" s="73"/>
      <c r="AM81" s="173">
        <f>IF(AL81=0,0,VLOOKUP(AL81,'得点テーブル'!$B$14:$K$59,10,0))</f>
        <v>0</v>
      </c>
      <c r="AN81" s="73"/>
      <c r="AO81" s="173">
        <f>IF(AN81=0,0,VLOOKUP(AN81,'得点テーブル'!$B$14:$K$59,10,0))</f>
        <v>0</v>
      </c>
      <c r="AP81" s="73"/>
      <c r="AQ81" s="173">
        <f>IF(AP81=0,0,VLOOKUP(AP81,'得点テーブル'!$B$14:$K$59,10,0))</f>
        <v>0</v>
      </c>
      <c r="AR81" s="73"/>
      <c r="AS81" s="173">
        <f>IF(AR81=0,0,VLOOKUP(AR81,'得点テーブル'!$B$14:$K$59,10,0))*1.25</f>
        <v>0</v>
      </c>
      <c r="AT81" s="73"/>
      <c r="AU81" s="173">
        <f>IF(AT81=0,0,VLOOKUP(AT81,'得点テーブル'!$B$14:$K$59,10,0))</f>
        <v>0</v>
      </c>
    </row>
    <row r="82" spans="2:47" ht="13.5">
      <c r="B82" s="129">
        <v>81</v>
      </c>
      <c r="C82" s="23">
        <f t="shared" si="4"/>
        <v>76</v>
      </c>
      <c r="D82" s="234" t="s">
        <v>392</v>
      </c>
      <c r="E82" s="232" t="s">
        <v>358</v>
      </c>
      <c r="F82" s="133" t="s">
        <v>118</v>
      </c>
      <c r="G82" s="20">
        <f t="shared" si="5"/>
        <v>3</v>
      </c>
      <c r="H82" s="73" t="s">
        <v>253</v>
      </c>
      <c r="I82" s="21">
        <f>IF(H82=0,0,VLOOKUP(H82,'得点テーブル'!$B$14:$I$59,2,0))</f>
        <v>3</v>
      </c>
      <c r="J82" s="22"/>
      <c r="K82" s="21">
        <f>IF(J82=0,0,VLOOKUP(J82,'得点テーブル'!$B$14:$I$59,2,0))*0.25</f>
        <v>0</v>
      </c>
      <c r="L82" s="67"/>
      <c r="M82" s="21">
        <f>IF(L82=0,0,VLOOKUP(L82,'得点テーブル'!$B$14:$I$59,2,0))*1.25</f>
        <v>0</v>
      </c>
      <c r="N82" s="74"/>
      <c r="O82" s="21">
        <f>IF(N82=0,0,VLOOKUP(N82,'得点テーブル'!$B$14:$I$59,3,0))</f>
        <v>0</v>
      </c>
      <c r="P82" s="156"/>
      <c r="Q82" s="21">
        <f>IF(P82=0,0,VLOOKUP(P82,'得点テーブル'!$B$14:$I$59,3,0))*0.25</f>
        <v>0</v>
      </c>
      <c r="R82" s="74"/>
      <c r="S82" s="21">
        <f>IF(R82=0,0,VLOOKUP(R82,'得点テーブル'!$B$14:$I$59,3,0))*1.25</f>
        <v>0</v>
      </c>
      <c r="T82" s="146"/>
      <c r="U82" s="21">
        <f>IF(T82=0,0,VLOOKUP(T82,'得点テーブル'!$B$14:$I$59,4,0))</f>
        <v>0</v>
      </c>
      <c r="V82" s="67"/>
      <c r="W82" s="147">
        <f>IF(V82=0,0,VLOOKUP(V82,'得点テーブル'!$B$14:$I$59,5,0))</f>
        <v>0</v>
      </c>
      <c r="X82" s="67"/>
      <c r="Y82" s="21">
        <f>IF(X82=0,0,VLOOKUP(X82,'得点テーブル'!$B$14:$I$59,5,0))</f>
        <v>0</v>
      </c>
      <c r="Z82" s="22"/>
      <c r="AA82" s="21">
        <f>IF(Z82=0,0,VLOOKUP(Z82,'得点テーブル'!$B$14:$I$59,6,0))</f>
        <v>0</v>
      </c>
      <c r="AB82" s="67"/>
      <c r="AC82" s="21">
        <f>IF(AB82=0,0,VLOOKUP(AB82,'得点テーブル'!$B$14:$I$59,7,0))</f>
        <v>0</v>
      </c>
      <c r="AD82" s="67"/>
      <c r="AE82" s="21">
        <f>IF(AD82=0,0,VLOOKUP(AD82,'得点テーブル'!$B$14:$I$59,7,0))*1.25</f>
        <v>0</v>
      </c>
      <c r="AF82" s="138"/>
      <c r="AG82" s="21">
        <f>IF(AF82=0,0,VLOOKUP(AF82,'得点テーブル'!$B$14:$L$59,11,0))</f>
        <v>0</v>
      </c>
      <c r="AH82" s="67"/>
      <c r="AI82" s="21">
        <f>IF(AH82=0,0,VLOOKUP(AH82,'得点テーブル'!$B$14:$I$59,5,0))</f>
        <v>0</v>
      </c>
      <c r="AJ82" s="22"/>
      <c r="AK82" s="21">
        <f>IF(AJ82=0,0,VLOOKUP(AJ82,'得点テーブル'!$B$14:$K$59,9,0))</f>
        <v>0</v>
      </c>
      <c r="AL82" s="73"/>
      <c r="AM82" s="173">
        <f>IF(AL82=0,0,VLOOKUP(AL82,'得点テーブル'!$B$14:$K$59,10,0))</f>
        <v>0</v>
      </c>
      <c r="AN82" s="73"/>
      <c r="AO82" s="173">
        <f>IF(AN82=0,0,VLOOKUP(AN82,'得点テーブル'!$B$14:$K$59,10,0))</f>
        <v>0</v>
      </c>
      <c r="AP82" s="73"/>
      <c r="AQ82" s="173">
        <f>IF(AP82=0,0,VLOOKUP(AP82,'得点テーブル'!$B$14:$K$59,10,0))</f>
        <v>0</v>
      </c>
      <c r="AR82" s="73"/>
      <c r="AS82" s="173">
        <f>IF(AR82=0,0,VLOOKUP(AR82,'得点テーブル'!$B$14:$K$59,10,0))*1.25</f>
        <v>0</v>
      </c>
      <c r="AT82" s="73"/>
      <c r="AU82" s="173">
        <f>IF(AT82=0,0,VLOOKUP(AT82,'得点テーブル'!$B$14:$K$59,10,0))</f>
        <v>0</v>
      </c>
    </row>
    <row r="83" spans="2:47" ht="13.5">
      <c r="B83" s="129">
        <v>84</v>
      </c>
      <c r="C83" s="23">
        <f t="shared" si="4"/>
        <v>76</v>
      </c>
      <c r="D83" s="148" t="s">
        <v>386</v>
      </c>
      <c r="E83" s="232" t="s">
        <v>18</v>
      </c>
      <c r="F83" s="133" t="s">
        <v>118</v>
      </c>
      <c r="G83" s="20">
        <f t="shared" si="5"/>
        <v>3</v>
      </c>
      <c r="H83" s="73"/>
      <c r="I83" s="21">
        <f>IF(H83=0,0,VLOOKUP(H83,'得点テーブル'!$B$14:$I$59,2,0))</f>
        <v>0</v>
      </c>
      <c r="J83" s="22"/>
      <c r="K83" s="21">
        <f>IF(J83=0,0,VLOOKUP(J83,'得点テーブル'!$B$14:$I$59,2,0))*0.25</f>
        <v>0</v>
      </c>
      <c r="L83" s="67"/>
      <c r="M83" s="21">
        <f>IF(L83=0,0,VLOOKUP(L83,'得点テーブル'!$B$14:$I$59,2,0))*1.25</f>
        <v>0</v>
      </c>
      <c r="N83" s="74"/>
      <c r="O83" s="21">
        <f>IF(N83=0,0,VLOOKUP(N83,'得点テーブル'!$B$14:$I$59,3,0))</f>
        <v>0</v>
      </c>
      <c r="P83" s="156"/>
      <c r="Q83" s="21">
        <f>IF(P83=0,0,VLOOKUP(P83,'得点テーブル'!$B$14:$I$59,3,0))*0.25</f>
        <v>0</v>
      </c>
      <c r="R83" s="74"/>
      <c r="S83" s="21">
        <f>IF(R83=0,0,VLOOKUP(R83,'得点テーブル'!$B$14:$I$59,3,0))*1.25</f>
        <v>0</v>
      </c>
      <c r="T83" s="146" t="s">
        <v>441</v>
      </c>
      <c r="U83" s="21">
        <f>IF(T83=0,0,VLOOKUP(T83,'得点テーブル'!$B$14:$I$59,4,0))</f>
        <v>2</v>
      </c>
      <c r="V83" s="67"/>
      <c r="W83" s="147">
        <f>IF(V83=0,0,VLOOKUP(V83,'得点テーブル'!$B$14:$I$59,5,0))</f>
        <v>0</v>
      </c>
      <c r="X83" s="67"/>
      <c r="Y83" s="21">
        <f>IF(X83=0,0,VLOOKUP(X83,'得点テーブル'!$B$14:$I$59,5,0))</f>
        <v>0</v>
      </c>
      <c r="Z83" s="22"/>
      <c r="AA83" s="21">
        <f>IF(Z83=0,0,VLOOKUP(Z83,'得点テーブル'!$B$14:$I$59,6,0))</f>
        <v>0</v>
      </c>
      <c r="AB83" s="67"/>
      <c r="AC83" s="21">
        <f>IF(AB83=0,0,VLOOKUP(AB83,'得点テーブル'!$B$14:$I$59,7,0))</f>
        <v>0</v>
      </c>
      <c r="AD83" s="67"/>
      <c r="AE83" s="21">
        <f>IF(AD83=0,0,VLOOKUP(AD83,'得点テーブル'!$B$14:$I$59,7,0))*1.25</f>
        <v>0</v>
      </c>
      <c r="AF83" s="138"/>
      <c r="AG83" s="21">
        <f>IF(AF83=0,0,VLOOKUP(AF83,'得点テーブル'!$B$14:$L$59,11,0))</f>
        <v>0</v>
      </c>
      <c r="AH83" s="67" t="s">
        <v>443</v>
      </c>
      <c r="AI83" s="21">
        <f>IF(AH83=0,0,VLOOKUP(AH83,'得点テーブル'!$B$14:$I$59,5,0))</f>
        <v>1</v>
      </c>
      <c r="AJ83" s="22"/>
      <c r="AK83" s="21">
        <f>IF(AJ83=0,0,VLOOKUP(AJ83,'得点テーブル'!$B$14:$K$59,9,0))</f>
        <v>0</v>
      </c>
      <c r="AL83" s="73"/>
      <c r="AM83" s="173">
        <f>IF(AL83=0,0,VLOOKUP(AL83,'得点テーブル'!$B$14:$K$59,10,0))</f>
        <v>0</v>
      </c>
      <c r="AN83" s="73"/>
      <c r="AO83" s="173">
        <f>IF(AN83=0,0,VLOOKUP(AN83,'得点テーブル'!$B$14:$K$59,10,0))</f>
        <v>0</v>
      </c>
      <c r="AP83" s="73"/>
      <c r="AQ83" s="173">
        <f>IF(AP83=0,0,VLOOKUP(AP83,'得点テーブル'!$B$14:$K$59,10,0))</f>
        <v>0</v>
      </c>
      <c r="AR83" s="73"/>
      <c r="AS83" s="173">
        <f>IF(AR83=0,0,VLOOKUP(AR83,'得点テーブル'!$B$14:$K$59,10,0))*1.25</f>
        <v>0</v>
      </c>
      <c r="AT83" s="73"/>
      <c r="AU83" s="173">
        <f>IF(AT83=0,0,VLOOKUP(AT83,'得点テーブル'!$B$14:$K$59,10,0))</f>
        <v>0</v>
      </c>
    </row>
    <row r="84" spans="2:47" ht="13.5">
      <c r="B84" s="129">
        <v>85</v>
      </c>
      <c r="C84" s="23">
        <f t="shared" si="4"/>
        <v>79</v>
      </c>
      <c r="D84" s="148" t="s">
        <v>359</v>
      </c>
      <c r="E84" s="232" t="s">
        <v>360</v>
      </c>
      <c r="F84" s="132" t="s">
        <v>119</v>
      </c>
      <c r="G84" s="20">
        <f t="shared" si="5"/>
        <v>2</v>
      </c>
      <c r="H84" s="73"/>
      <c r="I84" s="21">
        <f>IF(H84=0,0,VLOOKUP(H84,'得点テーブル'!$B$14:$I$59,2,0))</f>
        <v>0</v>
      </c>
      <c r="J84" s="22"/>
      <c r="K84" s="21">
        <f>IF(J84=0,0,VLOOKUP(J84,'得点テーブル'!$B$14:$I$59,2,0))*0.25</f>
        <v>0</v>
      </c>
      <c r="L84" s="67"/>
      <c r="M84" s="21">
        <f>IF(L84=0,0,VLOOKUP(L84,'得点テーブル'!$B$14:$I$59,2,0))*1.25</f>
        <v>0</v>
      </c>
      <c r="N84" s="74"/>
      <c r="O84" s="21">
        <f>IF(N84=0,0,VLOOKUP(N84,'得点テーブル'!$B$14:$I$59,3,0))</f>
        <v>0</v>
      </c>
      <c r="P84" s="156"/>
      <c r="Q84" s="21">
        <f>IF(P84=0,0,VLOOKUP(P84,'得点テーブル'!$B$14:$I$59,3,0))*0.25</f>
        <v>0</v>
      </c>
      <c r="R84" s="74"/>
      <c r="S84" s="21">
        <f>IF(R84=0,0,VLOOKUP(R84,'得点テーブル'!$B$14:$I$59,3,0))*1.25</f>
        <v>0</v>
      </c>
      <c r="T84" s="146"/>
      <c r="U84" s="21">
        <f>IF(T84=0,0,VLOOKUP(T84,'得点テーブル'!$B$14:$I$59,4,0))</f>
        <v>0</v>
      </c>
      <c r="V84" s="67"/>
      <c r="W84" s="147">
        <f>IF(V84=0,0,VLOOKUP(V84,'得点テーブル'!$B$14:$I$59,5,0))</f>
        <v>0</v>
      </c>
      <c r="X84" s="67"/>
      <c r="Y84" s="21">
        <f>IF(X84=0,0,VLOOKUP(X84,'得点テーブル'!$B$14:$I$59,5,0))</f>
        <v>0</v>
      </c>
      <c r="Z84" s="22"/>
      <c r="AA84" s="21">
        <f>IF(Z84=0,0,VLOOKUP(Z84,'得点テーブル'!$B$14:$I$59,6,0))</f>
        <v>0</v>
      </c>
      <c r="AB84" s="67"/>
      <c r="AC84" s="21">
        <f>IF(AB84=0,0,VLOOKUP(AB84,'得点テーブル'!$B$14:$I$59,7,0))</f>
        <v>0</v>
      </c>
      <c r="AD84" s="67"/>
      <c r="AE84" s="21">
        <f>IF(AD84=0,0,VLOOKUP(AD84,'得点テーブル'!$B$14:$I$59,7,0))*1.25</f>
        <v>0</v>
      </c>
      <c r="AF84" s="138"/>
      <c r="AG84" s="21">
        <f>IF(AF84=0,0,VLOOKUP(AF84,'得点テーブル'!$B$14:$L$59,11,0))</f>
        <v>0</v>
      </c>
      <c r="AH84" s="67" t="s">
        <v>541</v>
      </c>
      <c r="AI84" s="21">
        <f>IF(AH84=0,0,VLOOKUP(AH84,'得点テーブル'!$B$14:$I$59,5,0))</f>
        <v>2</v>
      </c>
      <c r="AJ84" s="22"/>
      <c r="AK84" s="21">
        <f>IF(AJ84=0,0,VLOOKUP(AJ84,'得点テーブル'!$B$14:$K$59,9,0))</f>
        <v>0</v>
      </c>
      <c r="AL84" s="73"/>
      <c r="AM84" s="173">
        <f>IF(AL84=0,0,VLOOKUP(AL84,'得点テーブル'!$B$14:$K$59,10,0))</f>
        <v>0</v>
      </c>
      <c r="AN84" s="73"/>
      <c r="AO84" s="173">
        <f>IF(AN84=0,0,VLOOKUP(AN84,'得点テーブル'!$B$14:$K$59,10,0))</f>
        <v>0</v>
      </c>
      <c r="AP84" s="73"/>
      <c r="AQ84" s="173">
        <f>IF(AP84=0,0,VLOOKUP(AP84,'得点テーブル'!$B$14:$K$59,10,0))</f>
        <v>0</v>
      </c>
      <c r="AR84" s="73"/>
      <c r="AS84" s="173">
        <f>IF(AR84=0,0,VLOOKUP(AR84,'得点テーブル'!$B$14:$K$59,10,0))*1.25</f>
        <v>0</v>
      </c>
      <c r="AT84" s="73"/>
      <c r="AU84" s="173">
        <f>IF(AT84=0,0,VLOOKUP(AT84,'得点テーブル'!$B$14:$K$59,10,0))</f>
        <v>0</v>
      </c>
    </row>
    <row r="85" spans="2:47" ht="13.5">
      <c r="B85" s="129">
        <v>86</v>
      </c>
      <c r="C85" s="23">
        <f t="shared" si="4"/>
        <v>79</v>
      </c>
      <c r="D85" s="148" t="s">
        <v>380</v>
      </c>
      <c r="E85" s="232" t="s">
        <v>516</v>
      </c>
      <c r="F85" s="132" t="s">
        <v>85</v>
      </c>
      <c r="G85" s="20">
        <f t="shared" si="5"/>
        <v>2</v>
      </c>
      <c r="H85" s="73"/>
      <c r="I85" s="21">
        <f>IF(H85=0,0,VLOOKUP(H85,'得点テーブル'!$B$14:$I$59,2,0))</f>
        <v>0</v>
      </c>
      <c r="J85" s="22"/>
      <c r="K85" s="21">
        <f>IF(J85=0,0,VLOOKUP(J85,'得点テーブル'!$B$14:$I$59,2,0))*0.25</f>
        <v>0</v>
      </c>
      <c r="L85" s="67"/>
      <c r="M85" s="21">
        <f>IF(L85=0,0,VLOOKUP(L85,'得点テーブル'!$B$14:$I$59,2,0))*1.25</f>
        <v>0</v>
      </c>
      <c r="N85" s="74"/>
      <c r="O85" s="21">
        <f>IF(N85=0,0,VLOOKUP(N85,'得点テーブル'!$B$14:$I$59,3,0))</f>
        <v>0</v>
      </c>
      <c r="P85" s="156"/>
      <c r="Q85" s="21">
        <f>IF(P85=0,0,VLOOKUP(P85,'得点テーブル'!$B$14:$I$59,3,0))*0.25</f>
        <v>0</v>
      </c>
      <c r="R85" s="74"/>
      <c r="S85" s="21">
        <f>IF(R85=0,0,VLOOKUP(R85,'得点テーブル'!$B$14:$I$59,3,0))*1.25</f>
        <v>0</v>
      </c>
      <c r="T85" s="146"/>
      <c r="U85" s="21">
        <f>IF(T85=0,0,VLOOKUP(T85,'得点テーブル'!$B$14:$I$59,4,0))</f>
        <v>0</v>
      </c>
      <c r="V85" s="67"/>
      <c r="W85" s="147">
        <f>IF(V85=0,0,VLOOKUP(V85,'得点テーブル'!$B$14:$I$59,5,0))</f>
        <v>0</v>
      </c>
      <c r="X85" s="67" t="s">
        <v>340</v>
      </c>
      <c r="Y85" s="21">
        <f>IF(X85=0,0,VLOOKUP(X85,'得点テーブル'!$B$14:$I$59,5,0))</f>
        <v>2</v>
      </c>
      <c r="Z85" s="22"/>
      <c r="AA85" s="21">
        <f>IF(Z85=0,0,VLOOKUP(Z85,'得点テーブル'!$B$14:$I$59,6,0))</f>
        <v>0</v>
      </c>
      <c r="AB85" s="67"/>
      <c r="AC85" s="21">
        <f>IF(AB85=0,0,VLOOKUP(AB85,'得点テーブル'!$B$14:$I$59,7,0))</f>
        <v>0</v>
      </c>
      <c r="AD85" s="67"/>
      <c r="AE85" s="21">
        <f>IF(AD85=0,0,VLOOKUP(AD85,'得点テーブル'!$B$14:$I$59,7,0))*1.25</f>
        <v>0</v>
      </c>
      <c r="AF85" s="138"/>
      <c r="AG85" s="21">
        <f>IF(AF85=0,0,VLOOKUP(AF85,'得点テーブル'!$B$14:$L$59,11,0))</f>
        <v>0</v>
      </c>
      <c r="AH85" s="67"/>
      <c r="AI85" s="21">
        <f>IF(AH85=0,0,VLOOKUP(AH85,'得点テーブル'!$B$14:$I$59,5,0))</f>
        <v>0</v>
      </c>
      <c r="AJ85" s="22"/>
      <c r="AK85" s="21">
        <f>IF(AJ85=0,0,VLOOKUP(AJ85,'得点テーブル'!$B$14:$K$59,9,0))</f>
        <v>0</v>
      </c>
      <c r="AL85" s="73"/>
      <c r="AM85" s="173">
        <f>IF(AL85=0,0,VLOOKUP(AL85,'得点テーブル'!$B$14:$K$59,10,0))</f>
        <v>0</v>
      </c>
      <c r="AN85" s="73"/>
      <c r="AO85" s="173">
        <f>IF(AN85=0,0,VLOOKUP(AN85,'得点テーブル'!$B$14:$K$59,10,0))</f>
        <v>0</v>
      </c>
      <c r="AP85" s="73"/>
      <c r="AQ85" s="173">
        <f>IF(AP85=0,0,VLOOKUP(AP85,'得点テーブル'!$B$14:$K$59,10,0))</f>
        <v>0</v>
      </c>
      <c r="AR85" s="73"/>
      <c r="AS85" s="173">
        <f>IF(AR85=0,0,VLOOKUP(AR85,'得点テーブル'!$B$14:$K$59,10,0))*1.25</f>
        <v>0</v>
      </c>
      <c r="AT85" s="73"/>
      <c r="AU85" s="173">
        <f>IF(AT85=0,0,VLOOKUP(AT85,'得点テーブル'!$B$14:$K$59,10,0))</f>
        <v>0</v>
      </c>
    </row>
    <row r="86" spans="2:47" ht="13.5">
      <c r="B86" s="129">
        <v>88</v>
      </c>
      <c r="C86" s="23">
        <f t="shared" si="4"/>
        <v>79</v>
      </c>
      <c r="D86" s="204" t="s">
        <v>246</v>
      </c>
      <c r="E86" s="232" t="s">
        <v>24</v>
      </c>
      <c r="F86" s="132" t="s">
        <v>119</v>
      </c>
      <c r="G86" s="20">
        <f t="shared" si="5"/>
        <v>2</v>
      </c>
      <c r="H86" s="73"/>
      <c r="I86" s="21">
        <f>IF(H86=0,0,VLOOKUP(H86,'得点テーブル'!$B$14:$I$59,2,0))</f>
        <v>0</v>
      </c>
      <c r="J86" s="22"/>
      <c r="K86" s="21">
        <f>IF(J86=0,0,VLOOKUP(J86,'得点テーブル'!$B$14:$I$59,2,0))*0.25</f>
        <v>0</v>
      </c>
      <c r="L86" s="67"/>
      <c r="M86" s="21">
        <f>IF(L86=0,0,VLOOKUP(L86,'得点テーブル'!$B$14:$I$59,2,0))*1.25</f>
        <v>0</v>
      </c>
      <c r="N86" s="74"/>
      <c r="O86" s="21">
        <f>IF(N86=0,0,VLOOKUP(N86,'得点テーブル'!$B$14:$I$59,3,0))</f>
        <v>0</v>
      </c>
      <c r="P86" s="156"/>
      <c r="Q86" s="21">
        <f>IF(P86=0,0,VLOOKUP(P86,'得点テーブル'!$B$14:$I$59,3,0))*0.25</f>
        <v>0</v>
      </c>
      <c r="R86" s="74"/>
      <c r="S86" s="21">
        <f>IF(R86=0,0,VLOOKUP(R86,'得点テーブル'!$B$14:$I$59,3,0))*1.25</f>
        <v>0</v>
      </c>
      <c r="T86" s="146" t="s">
        <v>253</v>
      </c>
      <c r="U86" s="21">
        <f>IF(T86=0,0,VLOOKUP(T86,'得点テーブル'!$B$14:$I$59,4,0))</f>
        <v>2</v>
      </c>
      <c r="V86" s="67"/>
      <c r="W86" s="147">
        <f>IF(V86=0,0,VLOOKUP(V86,'得点テーブル'!$B$14:$I$59,5,0))</f>
        <v>0</v>
      </c>
      <c r="X86" s="67"/>
      <c r="Y86" s="21">
        <f>IF(X86=0,0,VLOOKUP(X86,'得点テーブル'!$B$14:$I$59,5,0))</f>
        <v>0</v>
      </c>
      <c r="Z86" s="22"/>
      <c r="AA86" s="21">
        <f>IF(Z86=0,0,VLOOKUP(Z86,'得点テーブル'!$B$14:$I$59,6,0))</f>
        <v>0</v>
      </c>
      <c r="AB86" s="67"/>
      <c r="AC86" s="21">
        <f>IF(AB86=0,0,VLOOKUP(AB86,'得点テーブル'!$B$14:$I$59,7,0))</f>
        <v>0</v>
      </c>
      <c r="AD86" s="67"/>
      <c r="AE86" s="21">
        <f>IF(AD86=0,0,VLOOKUP(AD86,'得点テーブル'!$B$14:$I$59,7,0))*1.25</f>
        <v>0</v>
      </c>
      <c r="AF86" s="138"/>
      <c r="AG86" s="21">
        <f>IF(AF86=0,0,VLOOKUP(AF86,'得点テーブル'!$B$14:$L$59,11,0))</f>
        <v>0</v>
      </c>
      <c r="AH86" s="67"/>
      <c r="AI86" s="21">
        <f>IF(AH86=0,0,VLOOKUP(AH86,'得点テーブル'!$B$14:$I$59,5,0))</f>
        <v>0</v>
      </c>
      <c r="AJ86" s="22"/>
      <c r="AK86" s="21">
        <f>IF(AJ86=0,0,VLOOKUP(AJ86,'得点テーブル'!$B$14:$K$59,9,0))</f>
        <v>0</v>
      </c>
      <c r="AL86" s="73"/>
      <c r="AM86" s="173">
        <f>IF(AL86=0,0,VLOOKUP(AL86,'得点テーブル'!$B$14:$K$59,10,0))</f>
        <v>0</v>
      </c>
      <c r="AN86" s="73"/>
      <c r="AO86" s="173">
        <f>IF(AN86=0,0,VLOOKUP(AN86,'得点テーブル'!$B$14:$K$59,10,0))</f>
        <v>0</v>
      </c>
      <c r="AP86" s="73"/>
      <c r="AQ86" s="173">
        <f>IF(AP86=0,0,VLOOKUP(AP86,'得点テーブル'!$B$14:$K$59,10,0))</f>
        <v>0</v>
      </c>
      <c r="AR86" s="73"/>
      <c r="AS86" s="173">
        <f>IF(AR86=0,0,VLOOKUP(AR86,'得点テーブル'!$B$14:$K$59,10,0))*1.25</f>
        <v>0</v>
      </c>
      <c r="AT86" s="73"/>
      <c r="AU86" s="173">
        <f>IF(AT86=0,0,VLOOKUP(AT86,'得点テーブル'!$B$14:$K$59,10,0))</f>
        <v>0</v>
      </c>
    </row>
    <row r="87" spans="2:47" ht="13.5">
      <c r="B87" s="129">
        <v>89</v>
      </c>
      <c r="C87" s="23">
        <f t="shared" si="4"/>
        <v>79</v>
      </c>
      <c r="D87" s="204" t="s">
        <v>26</v>
      </c>
      <c r="E87" s="212" t="s">
        <v>27</v>
      </c>
      <c r="F87" s="133" t="s">
        <v>118</v>
      </c>
      <c r="G87" s="190">
        <f t="shared" si="5"/>
        <v>2</v>
      </c>
      <c r="H87" s="73"/>
      <c r="I87" s="21">
        <f>IF(H87=0,0,VLOOKUP(H87,'得点テーブル'!$B$14:$I$59,2,0))</f>
        <v>0</v>
      </c>
      <c r="J87" s="22"/>
      <c r="K87" s="21">
        <f>IF(J87=0,0,VLOOKUP(J87,'得点テーブル'!$B$14:$I$59,2,0))*0.25</f>
        <v>0</v>
      </c>
      <c r="L87" s="67"/>
      <c r="M87" s="21">
        <f>IF(L87=0,0,VLOOKUP(L87,'得点テーブル'!$B$14:$I$59,2,0))*1.25</f>
        <v>0</v>
      </c>
      <c r="N87" s="74"/>
      <c r="O87" s="21">
        <f>IF(N87=0,0,VLOOKUP(N87,'得点テーブル'!$B$14:$I$59,3,0))</f>
        <v>0</v>
      </c>
      <c r="P87" s="156"/>
      <c r="Q87" s="21">
        <f>IF(P87=0,0,VLOOKUP(P87,'得点テーブル'!$B$14:$I$59,3,0))*0.25</f>
        <v>0</v>
      </c>
      <c r="R87" s="74"/>
      <c r="S87" s="21">
        <f>IF(R87=0,0,VLOOKUP(R87,'得点テーブル'!$B$14:$I$59,3,0))*1.25</f>
        <v>0</v>
      </c>
      <c r="T87" s="146" t="s">
        <v>253</v>
      </c>
      <c r="U87" s="21">
        <f>IF(T87=0,0,VLOOKUP(T87,'得点テーブル'!$B$14:$I$59,4,0))</f>
        <v>2</v>
      </c>
      <c r="V87" s="67"/>
      <c r="W87" s="147">
        <f>IF(V87=0,0,VLOOKUP(V87,'得点テーブル'!$B$14:$I$59,5,0))</f>
        <v>0</v>
      </c>
      <c r="X87" s="67"/>
      <c r="Y87" s="21">
        <f>IF(X87=0,0,VLOOKUP(X87,'得点テーブル'!$B$14:$I$59,5,0))</f>
        <v>0</v>
      </c>
      <c r="Z87" s="22"/>
      <c r="AA87" s="21">
        <f>IF(Z87=0,0,VLOOKUP(Z87,'得点テーブル'!$B$14:$I$59,6,0))</f>
        <v>0</v>
      </c>
      <c r="AB87" s="67"/>
      <c r="AC87" s="21">
        <f>IF(AB87=0,0,VLOOKUP(AB87,'得点テーブル'!$B$14:$I$59,7,0))</f>
        <v>0</v>
      </c>
      <c r="AD87" s="67"/>
      <c r="AE87" s="21">
        <f>IF(AD87=0,0,VLOOKUP(AD87,'得点テーブル'!$B$14:$I$59,7,0))*1.25</f>
        <v>0</v>
      </c>
      <c r="AF87" s="138"/>
      <c r="AG87" s="21">
        <f>IF(AF87=0,0,VLOOKUP(AF87,'得点テーブル'!$B$14:$L$59,11,0))</f>
        <v>0</v>
      </c>
      <c r="AH87" s="67"/>
      <c r="AI87" s="21">
        <f>IF(AH87=0,0,VLOOKUP(AH87,'得点テーブル'!$B$14:$I$59,5,0))</f>
        <v>0</v>
      </c>
      <c r="AJ87" s="22"/>
      <c r="AK87" s="21">
        <f>IF(AJ87=0,0,VLOOKUP(AJ87,'得点テーブル'!$B$14:$K$59,9,0))</f>
        <v>0</v>
      </c>
      <c r="AL87" s="73"/>
      <c r="AM87" s="173">
        <f>IF(AL87=0,0,VLOOKUP(AL87,'得点テーブル'!$B$14:$K$59,10,0))</f>
        <v>0</v>
      </c>
      <c r="AN87" s="73"/>
      <c r="AO87" s="173">
        <f>IF(AN87=0,0,VLOOKUP(AN87,'得点テーブル'!$B$14:$K$59,10,0))</f>
        <v>0</v>
      </c>
      <c r="AP87" s="73"/>
      <c r="AQ87" s="173">
        <f>IF(AP87=0,0,VLOOKUP(AP87,'得点テーブル'!$B$14:$K$59,10,0))</f>
        <v>0</v>
      </c>
      <c r="AR87" s="73"/>
      <c r="AS87" s="173">
        <f>IF(AR87=0,0,VLOOKUP(AR87,'得点テーブル'!$B$14:$K$59,10,0))*1.25</f>
        <v>0</v>
      </c>
      <c r="AT87" s="73"/>
      <c r="AU87" s="173">
        <f>IF(AT87=0,0,VLOOKUP(AT87,'得点テーブル'!$B$14:$K$59,10,0))</f>
        <v>0</v>
      </c>
    </row>
    <row r="88" spans="2:47" ht="13.5">
      <c r="B88" s="129">
        <v>90</v>
      </c>
      <c r="C88" s="23">
        <f t="shared" si="4"/>
        <v>79</v>
      </c>
      <c r="D88" s="204" t="s">
        <v>128</v>
      </c>
      <c r="E88" s="212" t="s">
        <v>27</v>
      </c>
      <c r="F88" s="133" t="s">
        <v>118</v>
      </c>
      <c r="G88" s="190">
        <f t="shared" si="5"/>
        <v>2</v>
      </c>
      <c r="H88" s="73"/>
      <c r="I88" s="21">
        <f>IF(H88=0,0,VLOOKUP(H88,'得点テーブル'!$B$14:$I$59,2,0))</f>
        <v>0</v>
      </c>
      <c r="J88" s="22"/>
      <c r="K88" s="21">
        <f>IF(J88=0,0,VLOOKUP(J88,'得点テーブル'!$B$14:$I$59,2,0))*0.25</f>
        <v>0</v>
      </c>
      <c r="L88" s="67"/>
      <c r="M88" s="21">
        <f>IF(L88=0,0,VLOOKUP(L88,'得点テーブル'!$B$14:$I$59,2,0))*1.25</f>
        <v>0</v>
      </c>
      <c r="N88" s="74"/>
      <c r="O88" s="21">
        <f>IF(N88=0,0,VLOOKUP(N88,'得点テーブル'!$B$14:$I$59,3,0))</f>
        <v>0</v>
      </c>
      <c r="P88" s="156"/>
      <c r="Q88" s="21">
        <f>IF(P88=0,0,VLOOKUP(P88,'得点テーブル'!$B$14:$I$59,3,0))*0.25</f>
        <v>0</v>
      </c>
      <c r="R88" s="74"/>
      <c r="S88" s="21">
        <f>IF(R88=0,0,VLOOKUP(R88,'得点テーブル'!$B$14:$I$59,3,0))*1.25</f>
        <v>0</v>
      </c>
      <c r="T88" s="146" t="s">
        <v>441</v>
      </c>
      <c r="U88" s="21">
        <f>IF(T88=0,0,VLOOKUP(T88,'得点テーブル'!$B$14:$I$59,4,0))</f>
        <v>2</v>
      </c>
      <c r="V88" s="67"/>
      <c r="W88" s="147">
        <f>IF(V88=0,0,VLOOKUP(V88,'得点テーブル'!$B$14:$I$59,5,0))</f>
        <v>0</v>
      </c>
      <c r="X88" s="67"/>
      <c r="Y88" s="21">
        <f>IF(X88=0,0,VLOOKUP(X88,'得点テーブル'!$B$14:$I$59,5,0))</f>
        <v>0</v>
      </c>
      <c r="Z88" s="22"/>
      <c r="AA88" s="21">
        <f>IF(Z88=0,0,VLOOKUP(Z88,'得点テーブル'!$B$14:$I$59,6,0))</f>
        <v>0</v>
      </c>
      <c r="AB88" s="67"/>
      <c r="AC88" s="21">
        <f>IF(AB88=0,0,VLOOKUP(AB88,'得点テーブル'!$B$14:$I$59,7,0))</f>
        <v>0</v>
      </c>
      <c r="AD88" s="67"/>
      <c r="AE88" s="21">
        <f>IF(AD88=0,0,VLOOKUP(AD88,'得点テーブル'!$B$14:$I$59,7,0))*1.25</f>
        <v>0</v>
      </c>
      <c r="AF88" s="138"/>
      <c r="AG88" s="21">
        <f>IF(AF88=0,0,VLOOKUP(AF88,'得点テーブル'!$B$14:$L$59,11,0))</f>
        <v>0</v>
      </c>
      <c r="AH88" s="67"/>
      <c r="AI88" s="21">
        <f>IF(AH88=0,0,VLOOKUP(AH88,'得点テーブル'!$B$14:$I$59,5,0))</f>
        <v>0</v>
      </c>
      <c r="AJ88" s="22"/>
      <c r="AK88" s="21">
        <f>IF(AJ88=0,0,VLOOKUP(AJ88,'得点テーブル'!$B$14:$K$59,9,0))</f>
        <v>0</v>
      </c>
      <c r="AL88" s="73"/>
      <c r="AM88" s="173">
        <f>IF(AL88=0,0,VLOOKUP(AL88,'得点テーブル'!$B$14:$K$59,10,0))</f>
        <v>0</v>
      </c>
      <c r="AN88" s="73"/>
      <c r="AO88" s="173">
        <f>IF(AN88=0,0,VLOOKUP(AN88,'得点テーブル'!$B$14:$K$59,10,0))</f>
        <v>0</v>
      </c>
      <c r="AP88" s="73"/>
      <c r="AQ88" s="173">
        <f>IF(AP88=0,0,VLOOKUP(AP88,'得点テーブル'!$B$14:$K$59,10,0))</f>
        <v>0</v>
      </c>
      <c r="AR88" s="73"/>
      <c r="AS88" s="173">
        <f>IF(AR88=0,0,VLOOKUP(AR88,'得点テーブル'!$B$14:$K$59,10,0))*1.25</f>
        <v>0</v>
      </c>
      <c r="AT88" s="73"/>
      <c r="AU88" s="173">
        <f>IF(AT88=0,0,VLOOKUP(AT88,'得点テーブル'!$B$14:$K$59,10,0))</f>
        <v>0</v>
      </c>
    </row>
    <row r="89" spans="2:47" ht="13.5">
      <c r="B89" s="129">
        <v>91</v>
      </c>
      <c r="C89" s="23">
        <f t="shared" si="4"/>
        <v>79</v>
      </c>
      <c r="D89" s="204" t="s">
        <v>14</v>
      </c>
      <c r="E89" s="205" t="s">
        <v>302</v>
      </c>
      <c r="F89" s="132" t="s">
        <v>85</v>
      </c>
      <c r="G89" s="190">
        <f t="shared" si="5"/>
        <v>2</v>
      </c>
      <c r="H89" s="73"/>
      <c r="I89" s="21">
        <f>IF(H89=0,0,VLOOKUP(H89,'得点テーブル'!$B$14:$I$59,2,0))</f>
        <v>0</v>
      </c>
      <c r="J89" s="22"/>
      <c r="K89" s="21">
        <f>IF(J89=0,0,VLOOKUP(J89,'得点テーブル'!$B$14:$I$59,2,0))*0.25</f>
        <v>0</v>
      </c>
      <c r="L89" s="67"/>
      <c r="M89" s="21">
        <f>IF(L89=0,0,VLOOKUP(L89,'得点テーブル'!$B$14:$I$59,2,0))*1.25</f>
        <v>0</v>
      </c>
      <c r="N89" s="74"/>
      <c r="O89" s="21">
        <f>IF(N89=0,0,VLOOKUP(N89,'得点テーブル'!$B$14:$I$59,3,0))</f>
        <v>0</v>
      </c>
      <c r="P89" s="156"/>
      <c r="Q89" s="21">
        <f>IF(P89=0,0,VLOOKUP(P89,'得点テーブル'!$B$14:$I$59,3,0))*0.25</f>
        <v>0</v>
      </c>
      <c r="R89" s="74"/>
      <c r="S89" s="21">
        <f>IF(R89=0,0,VLOOKUP(R89,'得点テーブル'!$B$14:$I$59,3,0))*1.25</f>
        <v>0</v>
      </c>
      <c r="T89" s="146" t="s">
        <v>441</v>
      </c>
      <c r="U89" s="21">
        <f>IF(T89=0,0,VLOOKUP(T89,'得点テーブル'!$B$14:$I$59,4,0))</f>
        <v>2</v>
      </c>
      <c r="V89" s="67"/>
      <c r="W89" s="147">
        <f>IF(V89=0,0,VLOOKUP(V89,'得点テーブル'!$B$14:$I$59,5,0))</f>
        <v>0</v>
      </c>
      <c r="X89" s="67"/>
      <c r="Y89" s="21">
        <f>IF(X89=0,0,VLOOKUP(X89,'得点テーブル'!$B$14:$I$59,5,0))</f>
        <v>0</v>
      </c>
      <c r="Z89" s="22"/>
      <c r="AA89" s="21">
        <f>IF(Z89=0,0,VLOOKUP(Z89,'得点テーブル'!$B$14:$I$59,6,0))</f>
        <v>0</v>
      </c>
      <c r="AB89" s="67"/>
      <c r="AC89" s="21">
        <f>IF(AB89=0,0,VLOOKUP(AB89,'得点テーブル'!$B$14:$I$59,7,0))</f>
        <v>0</v>
      </c>
      <c r="AD89" s="67"/>
      <c r="AE89" s="21">
        <f>IF(AD89=0,0,VLOOKUP(AD89,'得点テーブル'!$B$14:$I$59,7,0))*1.25</f>
        <v>0</v>
      </c>
      <c r="AF89" s="138"/>
      <c r="AG89" s="21">
        <f>IF(AF89=0,0,VLOOKUP(AF89,'得点テーブル'!$B$14:$L$59,11,0))</f>
        <v>0</v>
      </c>
      <c r="AH89" s="67"/>
      <c r="AI89" s="21">
        <f>IF(AH89=0,0,VLOOKUP(AH89,'得点テーブル'!$B$14:$I$59,5,0))</f>
        <v>0</v>
      </c>
      <c r="AJ89" s="22"/>
      <c r="AK89" s="21">
        <f>IF(AJ89=0,0,VLOOKUP(AJ89,'得点テーブル'!$B$14:$K$59,9,0))</f>
        <v>0</v>
      </c>
      <c r="AL89" s="73"/>
      <c r="AM89" s="173">
        <f>IF(AL89=0,0,VLOOKUP(AL89,'得点テーブル'!$B$14:$K$59,10,0))</f>
        <v>0</v>
      </c>
      <c r="AN89" s="73"/>
      <c r="AO89" s="173">
        <f>IF(AN89=0,0,VLOOKUP(AN89,'得点テーブル'!$B$14:$K$59,10,0))</f>
        <v>0</v>
      </c>
      <c r="AP89" s="73"/>
      <c r="AQ89" s="173">
        <f>IF(AP89=0,0,VLOOKUP(AP89,'得点テーブル'!$B$14:$K$59,10,0))</f>
        <v>0</v>
      </c>
      <c r="AR89" s="73"/>
      <c r="AS89" s="173">
        <f>IF(AR89=0,0,VLOOKUP(AR89,'得点テーブル'!$B$14:$K$59,10,0))*1.25</f>
        <v>0</v>
      </c>
      <c r="AT89" s="73"/>
      <c r="AU89" s="173">
        <f>IF(AT89=0,0,VLOOKUP(AT89,'得点テーブル'!$B$14:$K$59,10,0))</f>
        <v>0</v>
      </c>
    </row>
    <row r="90" spans="2:47" ht="13.5">
      <c r="B90" s="129">
        <v>92</v>
      </c>
      <c r="C90" s="23">
        <f t="shared" si="4"/>
        <v>79</v>
      </c>
      <c r="D90" s="204" t="s">
        <v>7</v>
      </c>
      <c r="E90" s="205" t="s">
        <v>302</v>
      </c>
      <c r="F90" s="133" t="s">
        <v>118</v>
      </c>
      <c r="G90" s="190">
        <f t="shared" si="5"/>
        <v>2</v>
      </c>
      <c r="H90" s="73"/>
      <c r="I90" s="21">
        <f>IF(H90=0,0,VLOOKUP(H90,'得点テーブル'!$B$14:$I$59,2,0))</f>
        <v>0</v>
      </c>
      <c r="J90" s="22"/>
      <c r="K90" s="21">
        <f>IF(J90=0,0,VLOOKUP(J90,'得点テーブル'!$B$14:$I$59,2,0))*0.25</f>
        <v>0</v>
      </c>
      <c r="L90" s="67"/>
      <c r="M90" s="21">
        <f>IF(L90=0,0,VLOOKUP(L90,'得点テーブル'!$B$14:$I$59,2,0))*1.25</f>
        <v>0</v>
      </c>
      <c r="N90" s="74"/>
      <c r="O90" s="21">
        <f>IF(N90=0,0,VLOOKUP(N90,'得点テーブル'!$B$14:$I$59,3,0))</f>
        <v>0</v>
      </c>
      <c r="P90" s="156"/>
      <c r="Q90" s="21">
        <f>IF(P90=0,0,VLOOKUP(P90,'得点テーブル'!$B$14:$I$59,3,0))*0.25</f>
        <v>0</v>
      </c>
      <c r="R90" s="74"/>
      <c r="S90" s="21">
        <f>IF(R90=0,0,VLOOKUP(R90,'得点テーブル'!$B$14:$I$59,3,0))*1.25</f>
        <v>0</v>
      </c>
      <c r="T90" s="146" t="s">
        <v>253</v>
      </c>
      <c r="U90" s="21">
        <f>IF(T90=0,0,VLOOKUP(T90,'得点テーブル'!$B$14:$I$59,4,0))</f>
        <v>2</v>
      </c>
      <c r="V90" s="67"/>
      <c r="W90" s="147">
        <f>IF(V90=0,0,VLOOKUP(V90,'得点テーブル'!$B$14:$I$59,5,0))</f>
        <v>0</v>
      </c>
      <c r="X90" s="67"/>
      <c r="Y90" s="21">
        <f>IF(X90=0,0,VLOOKUP(X90,'得点テーブル'!$B$14:$I$59,5,0))</f>
        <v>0</v>
      </c>
      <c r="Z90" s="22"/>
      <c r="AA90" s="21">
        <f>IF(Z90=0,0,VLOOKUP(Z90,'得点テーブル'!$B$14:$I$59,6,0))</f>
        <v>0</v>
      </c>
      <c r="AB90" s="67"/>
      <c r="AC90" s="21">
        <f>IF(AB90=0,0,VLOOKUP(AB90,'得点テーブル'!$B$14:$I$59,7,0))</f>
        <v>0</v>
      </c>
      <c r="AD90" s="67"/>
      <c r="AE90" s="21">
        <f>IF(AD90=0,0,VLOOKUP(AD90,'得点テーブル'!$B$14:$I$59,7,0))*1.25</f>
        <v>0</v>
      </c>
      <c r="AF90" s="138"/>
      <c r="AG90" s="21">
        <f>IF(AF90=0,0,VLOOKUP(AF90,'得点テーブル'!$B$14:$L$59,11,0))</f>
        <v>0</v>
      </c>
      <c r="AH90" s="67"/>
      <c r="AI90" s="21">
        <f>IF(AH90=0,0,VLOOKUP(AH90,'得点テーブル'!$B$14:$I$59,5,0))</f>
        <v>0</v>
      </c>
      <c r="AJ90" s="22"/>
      <c r="AK90" s="21">
        <f>IF(AJ90=0,0,VLOOKUP(AJ90,'得点テーブル'!$B$14:$K$59,9,0))</f>
        <v>0</v>
      </c>
      <c r="AL90" s="73"/>
      <c r="AM90" s="173">
        <f>IF(AL90=0,0,VLOOKUP(AL90,'得点テーブル'!$B$14:$K$59,10,0))</f>
        <v>0</v>
      </c>
      <c r="AN90" s="73"/>
      <c r="AO90" s="173">
        <f>IF(AN90=0,0,VLOOKUP(AN90,'得点テーブル'!$B$14:$K$59,10,0))</f>
        <v>0</v>
      </c>
      <c r="AP90" s="73"/>
      <c r="AQ90" s="173">
        <f>IF(AP90=0,0,VLOOKUP(AP90,'得点テーブル'!$B$14:$K$59,10,0))</f>
        <v>0</v>
      </c>
      <c r="AR90" s="73"/>
      <c r="AS90" s="173">
        <f>IF(AR90=0,0,VLOOKUP(AR90,'得点テーブル'!$B$14:$K$59,10,0))*1.25</f>
        <v>0</v>
      </c>
      <c r="AT90" s="73"/>
      <c r="AU90" s="173">
        <f>IF(AT90=0,0,VLOOKUP(AT90,'得点テーブル'!$B$14:$K$59,10,0))</f>
        <v>0</v>
      </c>
    </row>
    <row r="91" spans="2:47" ht="13.5">
      <c r="B91" s="129">
        <v>93</v>
      </c>
      <c r="C91" s="23">
        <f t="shared" si="4"/>
        <v>79</v>
      </c>
      <c r="D91" s="204" t="s">
        <v>15</v>
      </c>
      <c r="E91" s="205" t="s">
        <v>302</v>
      </c>
      <c r="F91" s="132" t="s">
        <v>85</v>
      </c>
      <c r="G91" s="190">
        <f t="shared" si="5"/>
        <v>2</v>
      </c>
      <c r="H91" s="73"/>
      <c r="I91" s="21">
        <f>IF(H91=0,0,VLOOKUP(H91,'得点テーブル'!$B$14:$I$59,2,0))</f>
        <v>0</v>
      </c>
      <c r="J91" s="22"/>
      <c r="K91" s="21">
        <f>IF(J91=0,0,VLOOKUP(J91,'得点テーブル'!$B$14:$I$59,2,0))*0.25</f>
        <v>0</v>
      </c>
      <c r="L91" s="67"/>
      <c r="M91" s="21">
        <f>IF(L91=0,0,VLOOKUP(L91,'得点テーブル'!$B$14:$I$59,2,0))*1.25</f>
        <v>0</v>
      </c>
      <c r="N91" s="74"/>
      <c r="O91" s="21">
        <f>IF(N91=0,0,VLOOKUP(N91,'得点テーブル'!$B$14:$I$59,3,0))</f>
        <v>0</v>
      </c>
      <c r="P91" s="156"/>
      <c r="Q91" s="21">
        <f>IF(P91=0,0,VLOOKUP(P91,'得点テーブル'!$B$14:$I$59,3,0))*0.25</f>
        <v>0</v>
      </c>
      <c r="R91" s="74"/>
      <c r="S91" s="21">
        <f>IF(R91=0,0,VLOOKUP(R91,'得点テーブル'!$B$14:$I$59,3,0))*1.25</f>
        <v>0</v>
      </c>
      <c r="T91" s="146" t="s">
        <v>253</v>
      </c>
      <c r="U91" s="21">
        <f>IF(T91=0,0,VLOOKUP(T91,'得点テーブル'!$B$14:$I$59,4,0))</f>
        <v>2</v>
      </c>
      <c r="V91" s="67"/>
      <c r="W91" s="147">
        <f>IF(V91=0,0,VLOOKUP(V91,'得点テーブル'!$B$14:$I$59,5,0))</f>
        <v>0</v>
      </c>
      <c r="X91" s="67"/>
      <c r="Y91" s="21">
        <f>IF(X91=0,0,VLOOKUP(X91,'得点テーブル'!$B$14:$I$59,5,0))</f>
        <v>0</v>
      </c>
      <c r="Z91" s="22"/>
      <c r="AA91" s="21">
        <f>IF(Z91=0,0,VLOOKUP(Z91,'得点テーブル'!$B$14:$I$59,6,0))</f>
        <v>0</v>
      </c>
      <c r="AB91" s="67"/>
      <c r="AC91" s="21">
        <f>IF(AB91=0,0,VLOOKUP(AB91,'得点テーブル'!$B$14:$I$59,7,0))</f>
        <v>0</v>
      </c>
      <c r="AD91" s="67"/>
      <c r="AE91" s="21">
        <f>IF(AD91=0,0,VLOOKUP(AD91,'得点テーブル'!$B$14:$I$59,7,0))*1.25</f>
        <v>0</v>
      </c>
      <c r="AF91" s="138"/>
      <c r="AG91" s="21">
        <f>IF(AF91=0,0,VLOOKUP(AF91,'得点テーブル'!$B$14:$L$59,11,0))</f>
        <v>0</v>
      </c>
      <c r="AH91" s="67"/>
      <c r="AI91" s="21">
        <f>IF(AH91=0,0,VLOOKUP(AH91,'得点テーブル'!$B$14:$I$59,5,0))</f>
        <v>0</v>
      </c>
      <c r="AJ91" s="22"/>
      <c r="AK91" s="21">
        <f>IF(AJ91=0,0,VLOOKUP(AJ91,'得点テーブル'!$B$14:$K$59,9,0))</f>
        <v>0</v>
      </c>
      <c r="AL91" s="73"/>
      <c r="AM91" s="173">
        <f>IF(AL91=0,0,VLOOKUP(AL91,'得点テーブル'!$B$14:$K$59,10,0))</f>
        <v>0</v>
      </c>
      <c r="AN91" s="73"/>
      <c r="AO91" s="173">
        <f>IF(AN91=0,0,VLOOKUP(AN91,'得点テーブル'!$B$14:$K$59,10,0))</f>
        <v>0</v>
      </c>
      <c r="AP91" s="73"/>
      <c r="AQ91" s="173">
        <f>IF(AP91=0,0,VLOOKUP(AP91,'得点テーブル'!$B$14:$K$59,10,0))</f>
        <v>0</v>
      </c>
      <c r="AR91" s="73"/>
      <c r="AS91" s="173">
        <f>IF(AR91=0,0,VLOOKUP(AR91,'得点テーブル'!$B$14:$K$59,10,0))*1.25</f>
        <v>0</v>
      </c>
      <c r="AT91" s="73"/>
      <c r="AU91" s="173">
        <f>IF(AT91=0,0,VLOOKUP(AT91,'得点テーブル'!$B$14:$K$59,10,0))</f>
        <v>0</v>
      </c>
    </row>
    <row r="92" spans="2:47" ht="13.5">
      <c r="B92" s="129">
        <v>94</v>
      </c>
      <c r="C92" s="23">
        <f t="shared" si="4"/>
        <v>79</v>
      </c>
      <c r="D92" s="204" t="s">
        <v>4</v>
      </c>
      <c r="E92" s="205" t="s">
        <v>302</v>
      </c>
      <c r="F92" s="133" t="s">
        <v>118</v>
      </c>
      <c r="G92" s="190">
        <f t="shared" si="5"/>
        <v>2</v>
      </c>
      <c r="H92" s="73"/>
      <c r="I92" s="21">
        <f>IF(H92=0,0,VLOOKUP(H92,'得点テーブル'!$B$14:$I$59,2,0))</f>
        <v>0</v>
      </c>
      <c r="J92" s="22"/>
      <c r="K92" s="21">
        <f>IF(J92=0,0,VLOOKUP(J92,'得点テーブル'!$B$14:$I$59,2,0))*0.25</f>
        <v>0</v>
      </c>
      <c r="L92" s="67"/>
      <c r="M92" s="21">
        <f>IF(L92=0,0,VLOOKUP(L92,'得点テーブル'!$B$14:$I$59,2,0))*1.25</f>
        <v>0</v>
      </c>
      <c r="N92" s="74"/>
      <c r="O92" s="21">
        <f>IF(N92=0,0,VLOOKUP(N92,'得点テーブル'!$B$14:$I$59,3,0))</f>
        <v>0</v>
      </c>
      <c r="P92" s="156"/>
      <c r="Q92" s="21">
        <f>IF(P92=0,0,VLOOKUP(P92,'得点テーブル'!$B$14:$I$59,3,0))*0.25</f>
        <v>0</v>
      </c>
      <c r="R92" s="74"/>
      <c r="S92" s="21">
        <f>IF(R92=0,0,VLOOKUP(R92,'得点テーブル'!$B$14:$I$59,3,0))*1.25</f>
        <v>0</v>
      </c>
      <c r="T92" s="146" t="s">
        <v>253</v>
      </c>
      <c r="U92" s="21">
        <f>IF(T92=0,0,VLOOKUP(T92,'得点テーブル'!$B$14:$I$59,4,0))</f>
        <v>2</v>
      </c>
      <c r="V92" s="67"/>
      <c r="W92" s="147">
        <f>IF(V92=0,0,VLOOKUP(V92,'得点テーブル'!$B$14:$I$59,5,0))</f>
        <v>0</v>
      </c>
      <c r="X92" s="67"/>
      <c r="Y92" s="21">
        <f>IF(X92=0,0,VLOOKUP(X92,'得点テーブル'!$B$14:$I$59,5,0))</f>
        <v>0</v>
      </c>
      <c r="Z92" s="22"/>
      <c r="AA92" s="21">
        <f>IF(Z92=0,0,VLOOKUP(Z92,'得点テーブル'!$B$14:$I$59,6,0))</f>
        <v>0</v>
      </c>
      <c r="AB92" s="67"/>
      <c r="AC92" s="21">
        <f>IF(AB92=0,0,VLOOKUP(AB92,'得点テーブル'!$B$14:$I$59,7,0))</f>
        <v>0</v>
      </c>
      <c r="AD92" s="67"/>
      <c r="AE92" s="21">
        <f>IF(AD92=0,0,VLOOKUP(AD92,'得点テーブル'!$B$14:$I$59,7,0))*1.25</f>
        <v>0</v>
      </c>
      <c r="AF92" s="138"/>
      <c r="AG92" s="21">
        <f>IF(AF92=0,0,VLOOKUP(AF92,'得点テーブル'!$B$14:$L$59,11,0))</f>
        <v>0</v>
      </c>
      <c r="AH92" s="67"/>
      <c r="AI92" s="21">
        <f>IF(AH92=0,0,VLOOKUP(AH92,'得点テーブル'!$B$14:$I$59,5,0))</f>
        <v>0</v>
      </c>
      <c r="AJ92" s="22"/>
      <c r="AK92" s="21">
        <f>IF(AJ92=0,0,VLOOKUP(AJ92,'得点テーブル'!$B$14:$K$59,9,0))</f>
        <v>0</v>
      </c>
      <c r="AL92" s="73"/>
      <c r="AM92" s="173">
        <f>IF(AL92=0,0,VLOOKUP(AL92,'得点テーブル'!$B$14:$K$59,10,0))</f>
        <v>0</v>
      </c>
      <c r="AN92" s="73"/>
      <c r="AO92" s="173">
        <f>IF(AN92=0,0,VLOOKUP(AN92,'得点テーブル'!$B$14:$K$59,10,0))</f>
        <v>0</v>
      </c>
      <c r="AP92" s="73"/>
      <c r="AQ92" s="173">
        <f>IF(AP92=0,0,VLOOKUP(AP92,'得点テーブル'!$B$14:$K$59,10,0))</f>
        <v>0</v>
      </c>
      <c r="AR92" s="73"/>
      <c r="AS92" s="173">
        <f>IF(AR92=0,0,VLOOKUP(AR92,'得点テーブル'!$B$14:$K$59,10,0))*1.25</f>
        <v>0</v>
      </c>
      <c r="AT92" s="73"/>
      <c r="AU92" s="173">
        <f>IF(AT92=0,0,VLOOKUP(AT92,'得点テーブル'!$B$14:$K$59,10,0))</f>
        <v>0</v>
      </c>
    </row>
    <row r="93" spans="2:47" ht="13.5">
      <c r="B93" s="129">
        <v>95</v>
      </c>
      <c r="C93" s="23">
        <f t="shared" si="4"/>
        <v>79</v>
      </c>
      <c r="D93" s="229" t="s">
        <v>131</v>
      </c>
      <c r="E93" s="211" t="s">
        <v>489</v>
      </c>
      <c r="F93" s="133" t="s">
        <v>118</v>
      </c>
      <c r="G93" s="190">
        <f t="shared" si="5"/>
        <v>2</v>
      </c>
      <c r="H93" s="73"/>
      <c r="I93" s="21">
        <f>IF(H93=0,0,VLOOKUP(H93,'得点テーブル'!$B$14:$I$59,2,0))</f>
        <v>0</v>
      </c>
      <c r="J93" s="22"/>
      <c r="K93" s="21">
        <f>IF(J93=0,0,VLOOKUP(J93,'得点テーブル'!$B$14:$I$59,2,0))*0.25</f>
        <v>0</v>
      </c>
      <c r="L93" s="67"/>
      <c r="M93" s="21">
        <f>IF(L93=0,0,VLOOKUP(L93,'得点テーブル'!$B$14:$I$59,2,0))*1.25</f>
        <v>0</v>
      </c>
      <c r="N93" s="74"/>
      <c r="O93" s="21">
        <f>IF(N93=0,0,VLOOKUP(N93,'得点テーブル'!$B$14:$I$59,3,0))</f>
        <v>0</v>
      </c>
      <c r="P93" s="156"/>
      <c r="Q93" s="21">
        <f>IF(P93=0,0,VLOOKUP(P93,'得点テーブル'!$B$14:$I$59,3,0))*0.25</f>
        <v>0</v>
      </c>
      <c r="R93" s="74"/>
      <c r="S93" s="21">
        <f>IF(R93=0,0,VLOOKUP(R93,'得点テーブル'!$B$14:$I$59,3,0))*1.25</f>
        <v>0</v>
      </c>
      <c r="T93" s="146" t="s">
        <v>253</v>
      </c>
      <c r="U93" s="21">
        <f>IF(T93=0,0,VLOOKUP(T93,'得点テーブル'!$B$14:$I$59,4,0))</f>
        <v>2</v>
      </c>
      <c r="V93" s="67"/>
      <c r="W93" s="147">
        <f>IF(V93=0,0,VLOOKUP(V93,'得点テーブル'!$B$14:$I$59,5,0))</f>
        <v>0</v>
      </c>
      <c r="X93" s="67"/>
      <c r="Y93" s="21">
        <f>IF(X93=0,0,VLOOKUP(X93,'得点テーブル'!$B$14:$I$59,5,0))</f>
        <v>0</v>
      </c>
      <c r="Z93" s="22"/>
      <c r="AA93" s="21">
        <f>IF(Z93=0,0,VLOOKUP(Z93,'得点テーブル'!$B$14:$I$59,6,0))</f>
        <v>0</v>
      </c>
      <c r="AB93" s="67"/>
      <c r="AC93" s="21">
        <f>IF(AB93=0,0,VLOOKUP(AB93,'得点テーブル'!$B$14:$I$59,7,0))</f>
        <v>0</v>
      </c>
      <c r="AD93" s="67"/>
      <c r="AE93" s="21">
        <f>IF(AD93=0,0,VLOOKUP(AD93,'得点テーブル'!$B$14:$I$59,7,0))*1.25</f>
        <v>0</v>
      </c>
      <c r="AF93" s="138"/>
      <c r="AG93" s="21">
        <f>IF(AF93=0,0,VLOOKUP(AF93,'得点テーブル'!$B$14:$L$59,11,0))</f>
        <v>0</v>
      </c>
      <c r="AH93" s="67"/>
      <c r="AI93" s="21">
        <f>IF(AH93=0,0,VLOOKUP(AH93,'得点テーブル'!$B$14:$I$59,5,0))</f>
        <v>0</v>
      </c>
      <c r="AJ93" s="22"/>
      <c r="AK93" s="21">
        <f>IF(AJ93=0,0,VLOOKUP(AJ93,'得点テーブル'!$B$14:$K$59,9,0))</f>
        <v>0</v>
      </c>
      <c r="AL93" s="73"/>
      <c r="AM93" s="173">
        <f>IF(AL93=0,0,VLOOKUP(AL93,'得点テーブル'!$B$14:$K$59,10,0))</f>
        <v>0</v>
      </c>
      <c r="AN93" s="73"/>
      <c r="AO93" s="173">
        <f>IF(AN93=0,0,VLOOKUP(AN93,'得点テーブル'!$B$14:$K$59,10,0))</f>
        <v>0</v>
      </c>
      <c r="AP93" s="73"/>
      <c r="AQ93" s="173">
        <f>IF(AP93=0,0,VLOOKUP(AP93,'得点テーブル'!$B$14:$K$59,10,0))</f>
        <v>0</v>
      </c>
      <c r="AR93" s="73"/>
      <c r="AS93" s="173">
        <f>IF(AR93=0,0,VLOOKUP(AR93,'得点テーブル'!$B$14:$K$59,10,0))*1.25</f>
        <v>0</v>
      </c>
      <c r="AT93" s="73"/>
      <c r="AU93" s="173">
        <f>IF(AT93=0,0,VLOOKUP(AT93,'得点テーブル'!$B$14:$K$59,10,0))</f>
        <v>0</v>
      </c>
    </row>
    <row r="94" spans="2:47" ht="13.5">
      <c r="B94" s="129">
        <v>96</v>
      </c>
      <c r="C94" s="23">
        <f t="shared" si="4"/>
        <v>79</v>
      </c>
      <c r="D94" s="204" t="s">
        <v>13</v>
      </c>
      <c r="E94" s="205" t="s">
        <v>302</v>
      </c>
      <c r="F94" s="132" t="s">
        <v>85</v>
      </c>
      <c r="G94" s="190">
        <f t="shared" si="5"/>
        <v>2</v>
      </c>
      <c r="H94" s="73"/>
      <c r="I94" s="21">
        <f>IF(H94=0,0,VLOOKUP(H94,'得点テーブル'!$B$14:$I$59,2,0))</f>
        <v>0</v>
      </c>
      <c r="J94" s="22"/>
      <c r="K94" s="21">
        <f>IF(J94=0,0,VLOOKUP(J94,'得点テーブル'!$B$14:$I$59,2,0))*0.25</f>
        <v>0</v>
      </c>
      <c r="L94" s="67"/>
      <c r="M94" s="21">
        <f>IF(L94=0,0,VLOOKUP(L94,'得点テーブル'!$B$14:$I$59,2,0))*1.25</f>
        <v>0</v>
      </c>
      <c r="N94" s="74"/>
      <c r="O94" s="21">
        <f>IF(N94=0,0,VLOOKUP(N94,'得点テーブル'!$B$14:$I$59,3,0))</f>
        <v>0</v>
      </c>
      <c r="P94" s="156"/>
      <c r="Q94" s="21">
        <f>IF(P94=0,0,VLOOKUP(P94,'得点テーブル'!$B$14:$I$59,3,0))*0.25</f>
        <v>0</v>
      </c>
      <c r="R94" s="74"/>
      <c r="S94" s="21">
        <f>IF(R94=0,0,VLOOKUP(R94,'得点テーブル'!$B$14:$I$59,3,0))*1.25</f>
        <v>0</v>
      </c>
      <c r="T94" s="146" t="s">
        <v>253</v>
      </c>
      <c r="U94" s="21">
        <f>IF(T94=0,0,VLOOKUP(T94,'得点テーブル'!$B$14:$I$59,4,0))</f>
        <v>2</v>
      </c>
      <c r="V94" s="67"/>
      <c r="W94" s="147">
        <f>IF(V94=0,0,VLOOKUP(V94,'得点テーブル'!$B$14:$I$59,5,0))</f>
        <v>0</v>
      </c>
      <c r="X94" s="67"/>
      <c r="Y94" s="21">
        <f>IF(X94=0,0,VLOOKUP(X94,'得点テーブル'!$B$14:$I$59,5,0))</f>
        <v>0</v>
      </c>
      <c r="Z94" s="22"/>
      <c r="AA94" s="21">
        <f>IF(Z94=0,0,VLOOKUP(Z94,'得点テーブル'!$B$14:$I$59,6,0))</f>
        <v>0</v>
      </c>
      <c r="AB94" s="67"/>
      <c r="AC94" s="21">
        <f>IF(AB94=0,0,VLOOKUP(AB94,'得点テーブル'!$B$14:$I$59,7,0))</f>
        <v>0</v>
      </c>
      <c r="AD94" s="67"/>
      <c r="AE94" s="21">
        <f>IF(AD94=0,0,VLOOKUP(AD94,'得点テーブル'!$B$14:$I$59,7,0))*1.25</f>
        <v>0</v>
      </c>
      <c r="AF94" s="138"/>
      <c r="AG94" s="21">
        <f>IF(AF94=0,0,VLOOKUP(AF94,'得点テーブル'!$B$14:$L$59,11,0))</f>
        <v>0</v>
      </c>
      <c r="AH94" s="67"/>
      <c r="AI94" s="21">
        <f>IF(AH94=0,0,VLOOKUP(AH94,'得点テーブル'!$B$14:$I$59,5,0))</f>
        <v>0</v>
      </c>
      <c r="AJ94" s="22"/>
      <c r="AK94" s="21">
        <f>IF(AJ94=0,0,VLOOKUP(AJ94,'得点テーブル'!$B$14:$K$59,9,0))</f>
        <v>0</v>
      </c>
      <c r="AL94" s="73"/>
      <c r="AM94" s="173">
        <f>IF(AL94=0,0,VLOOKUP(AL94,'得点テーブル'!$B$14:$K$59,10,0))</f>
        <v>0</v>
      </c>
      <c r="AN94" s="73"/>
      <c r="AO94" s="173">
        <f>IF(AN94=0,0,VLOOKUP(AN94,'得点テーブル'!$B$14:$K$59,10,0))</f>
        <v>0</v>
      </c>
      <c r="AP94" s="73"/>
      <c r="AQ94" s="173">
        <f>IF(AP94=0,0,VLOOKUP(AP94,'得点テーブル'!$B$14:$K$59,10,0))</f>
        <v>0</v>
      </c>
      <c r="AR94" s="73"/>
      <c r="AS94" s="173">
        <f>IF(AR94=0,0,VLOOKUP(AR94,'得点テーブル'!$B$14:$K$59,10,0))*1.25</f>
        <v>0</v>
      </c>
      <c r="AT94" s="73"/>
      <c r="AU94" s="173">
        <f>IF(AT94=0,0,VLOOKUP(AT94,'得点テーブル'!$B$14:$K$59,10,0))</f>
        <v>0</v>
      </c>
    </row>
    <row r="95" spans="2:47" ht="13.5">
      <c r="B95" s="129">
        <v>97</v>
      </c>
      <c r="C95" s="23">
        <f t="shared" si="4"/>
        <v>79</v>
      </c>
      <c r="D95" s="206" t="s">
        <v>129</v>
      </c>
      <c r="E95" s="211" t="s">
        <v>489</v>
      </c>
      <c r="F95" s="133" t="s">
        <v>118</v>
      </c>
      <c r="G95" s="190">
        <f t="shared" si="5"/>
        <v>2</v>
      </c>
      <c r="H95" s="73"/>
      <c r="I95" s="21">
        <f>IF(H95=0,0,VLOOKUP(H95,'得点テーブル'!$B$14:$I$59,2,0))</f>
        <v>0</v>
      </c>
      <c r="J95" s="22"/>
      <c r="K95" s="21">
        <f>IF(J95=0,0,VLOOKUP(J95,'得点テーブル'!$B$14:$I$59,2,0))*0.25</f>
        <v>0</v>
      </c>
      <c r="L95" s="67"/>
      <c r="M95" s="21">
        <f>IF(L95=0,0,VLOOKUP(L95,'得点テーブル'!$B$14:$I$59,2,0))*1.25</f>
        <v>0</v>
      </c>
      <c r="N95" s="74"/>
      <c r="O95" s="21">
        <f>IF(N95=0,0,VLOOKUP(N95,'得点テーブル'!$B$14:$I$59,3,0))</f>
        <v>0</v>
      </c>
      <c r="P95" s="156"/>
      <c r="Q95" s="21">
        <f>IF(P95=0,0,VLOOKUP(P95,'得点テーブル'!$B$14:$I$59,3,0))*0.25</f>
        <v>0</v>
      </c>
      <c r="R95" s="74"/>
      <c r="S95" s="21">
        <f>IF(R95=0,0,VLOOKUP(R95,'得点テーブル'!$B$14:$I$59,3,0))*1.25</f>
        <v>0</v>
      </c>
      <c r="T95" s="146" t="s">
        <v>253</v>
      </c>
      <c r="U95" s="21">
        <f>IF(T95=0,0,VLOOKUP(T95,'得点テーブル'!$B$14:$I$59,4,0))</f>
        <v>2</v>
      </c>
      <c r="V95" s="67"/>
      <c r="W95" s="147">
        <f>IF(V95=0,0,VLOOKUP(V95,'得点テーブル'!$B$14:$I$59,5,0))</f>
        <v>0</v>
      </c>
      <c r="X95" s="67"/>
      <c r="Y95" s="21">
        <f>IF(X95=0,0,VLOOKUP(X95,'得点テーブル'!$B$14:$I$59,5,0))</f>
        <v>0</v>
      </c>
      <c r="Z95" s="22"/>
      <c r="AA95" s="21">
        <f>IF(Z95=0,0,VLOOKUP(Z95,'得点テーブル'!$B$14:$I$59,6,0))</f>
        <v>0</v>
      </c>
      <c r="AB95" s="67"/>
      <c r="AC95" s="21">
        <f>IF(AB95=0,0,VLOOKUP(AB95,'得点テーブル'!$B$14:$I$59,7,0))</f>
        <v>0</v>
      </c>
      <c r="AD95" s="67"/>
      <c r="AE95" s="21">
        <f>IF(AD95=0,0,VLOOKUP(AD95,'得点テーブル'!$B$14:$I$59,7,0))*1.25</f>
        <v>0</v>
      </c>
      <c r="AF95" s="138"/>
      <c r="AG95" s="21">
        <f>IF(AF95=0,0,VLOOKUP(AF95,'得点テーブル'!$B$14:$L$59,11,0))</f>
        <v>0</v>
      </c>
      <c r="AH95" s="67"/>
      <c r="AI95" s="21">
        <f>IF(AH95=0,0,VLOOKUP(AH95,'得点テーブル'!$B$14:$I$59,5,0))</f>
        <v>0</v>
      </c>
      <c r="AJ95" s="22"/>
      <c r="AK95" s="21">
        <f>IF(AJ95=0,0,VLOOKUP(AJ95,'得点テーブル'!$B$14:$K$59,9,0))</f>
        <v>0</v>
      </c>
      <c r="AL95" s="73"/>
      <c r="AM95" s="173">
        <f>IF(AL95=0,0,VLOOKUP(AL95,'得点テーブル'!$B$14:$K$59,10,0))</f>
        <v>0</v>
      </c>
      <c r="AN95" s="73"/>
      <c r="AO95" s="173">
        <f>IF(AN95=0,0,VLOOKUP(AN95,'得点テーブル'!$B$14:$K$59,10,0))</f>
        <v>0</v>
      </c>
      <c r="AP95" s="73"/>
      <c r="AQ95" s="173">
        <f>IF(AP95=0,0,VLOOKUP(AP95,'得点テーブル'!$B$14:$K$59,10,0))</f>
        <v>0</v>
      </c>
      <c r="AR95" s="73"/>
      <c r="AS95" s="173">
        <f>IF(AR95=0,0,VLOOKUP(AR95,'得点テーブル'!$B$14:$K$59,10,0))*1.25</f>
        <v>0</v>
      </c>
      <c r="AT95" s="73"/>
      <c r="AU95" s="173">
        <f>IF(AT95=0,0,VLOOKUP(AT95,'得点テーブル'!$B$14:$K$59,10,0))</f>
        <v>0</v>
      </c>
    </row>
    <row r="96" spans="2:47" ht="13.5">
      <c r="B96" s="129">
        <v>98</v>
      </c>
      <c r="C96" s="23">
        <f t="shared" si="4"/>
        <v>79</v>
      </c>
      <c r="D96" s="229" t="s">
        <v>132</v>
      </c>
      <c r="E96" s="212" t="s">
        <v>133</v>
      </c>
      <c r="F96" s="133" t="s">
        <v>118</v>
      </c>
      <c r="G96" s="190">
        <f t="shared" si="5"/>
        <v>2</v>
      </c>
      <c r="H96" s="73"/>
      <c r="I96" s="21">
        <f>IF(H96=0,0,VLOOKUP(H96,'得点テーブル'!$B$14:$I$59,2,0))</f>
        <v>0</v>
      </c>
      <c r="J96" s="22"/>
      <c r="K96" s="21">
        <f>IF(J96=0,0,VLOOKUP(J96,'得点テーブル'!$B$14:$I$59,2,0))*0.25</f>
        <v>0</v>
      </c>
      <c r="L96" s="67"/>
      <c r="M96" s="21">
        <f>IF(L96=0,0,VLOOKUP(L96,'得点テーブル'!$B$14:$I$59,2,0))*1.25</f>
        <v>0</v>
      </c>
      <c r="N96" s="74"/>
      <c r="O96" s="21">
        <f>IF(N96=0,0,VLOOKUP(N96,'得点テーブル'!$B$14:$I$59,3,0))</f>
        <v>0</v>
      </c>
      <c r="P96" s="156"/>
      <c r="Q96" s="21">
        <f>IF(P96=0,0,VLOOKUP(P96,'得点テーブル'!$B$14:$I$59,3,0))*0.25</f>
        <v>0</v>
      </c>
      <c r="R96" s="74"/>
      <c r="S96" s="21">
        <f>IF(R96=0,0,VLOOKUP(R96,'得点テーブル'!$B$14:$I$59,3,0))*1.25</f>
        <v>0</v>
      </c>
      <c r="T96" s="146" t="s">
        <v>253</v>
      </c>
      <c r="U96" s="21">
        <f>IF(T96=0,0,VLOOKUP(T96,'得点テーブル'!$B$14:$I$59,4,0))</f>
        <v>2</v>
      </c>
      <c r="V96" s="67"/>
      <c r="W96" s="147">
        <f>IF(V96=0,0,VLOOKUP(V96,'得点テーブル'!$B$14:$I$59,5,0))</f>
        <v>0</v>
      </c>
      <c r="X96" s="67"/>
      <c r="Y96" s="21">
        <f>IF(X96=0,0,VLOOKUP(X96,'得点テーブル'!$B$14:$I$59,5,0))</f>
        <v>0</v>
      </c>
      <c r="Z96" s="22"/>
      <c r="AA96" s="21">
        <f>IF(Z96=0,0,VLOOKUP(Z96,'得点テーブル'!$B$14:$I$59,6,0))</f>
        <v>0</v>
      </c>
      <c r="AB96" s="67"/>
      <c r="AC96" s="21">
        <f>IF(AB96=0,0,VLOOKUP(AB96,'得点テーブル'!$B$14:$I$59,7,0))</f>
        <v>0</v>
      </c>
      <c r="AD96" s="67"/>
      <c r="AE96" s="21">
        <f>IF(AD96=0,0,VLOOKUP(AD96,'得点テーブル'!$B$14:$I$59,7,0))*1.25</f>
        <v>0</v>
      </c>
      <c r="AF96" s="138"/>
      <c r="AG96" s="21">
        <f>IF(AF96=0,0,VLOOKUP(AF96,'得点テーブル'!$B$14:$L$59,11,0))</f>
        <v>0</v>
      </c>
      <c r="AH96" s="67"/>
      <c r="AI96" s="21">
        <f>IF(AH96=0,0,VLOOKUP(AH96,'得点テーブル'!$B$14:$I$59,5,0))</f>
        <v>0</v>
      </c>
      <c r="AJ96" s="22"/>
      <c r="AK96" s="21">
        <f>IF(AJ96=0,0,VLOOKUP(AJ96,'得点テーブル'!$B$14:$K$59,9,0))</f>
        <v>0</v>
      </c>
      <c r="AL96" s="73"/>
      <c r="AM96" s="173">
        <f>IF(AL96=0,0,VLOOKUP(AL96,'得点テーブル'!$B$14:$K$59,10,0))</f>
        <v>0</v>
      </c>
      <c r="AN96" s="73"/>
      <c r="AO96" s="173">
        <f>IF(AN96=0,0,VLOOKUP(AN96,'得点テーブル'!$B$14:$K$59,10,0))</f>
        <v>0</v>
      </c>
      <c r="AP96" s="73"/>
      <c r="AQ96" s="173">
        <f>IF(AP96=0,0,VLOOKUP(AP96,'得点テーブル'!$B$14:$K$59,10,0))</f>
        <v>0</v>
      </c>
      <c r="AR96" s="73"/>
      <c r="AS96" s="173">
        <f>IF(AR96=0,0,VLOOKUP(AR96,'得点テーブル'!$B$14:$K$59,10,0))*1.25</f>
        <v>0</v>
      </c>
      <c r="AT96" s="73"/>
      <c r="AU96" s="173">
        <f>IF(AT96=0,0,VLOOKUP(AT96,'得点テーブル'!$B$14:$K$59,10,0))</f>
        <v>0</v>
      </c>
    </row>
    <row r="97" spans="2:47" ht="13.5">
      <c r="B97" s="129">
        <v>99</v>
      </c>
      <c r="C97" s="23">
        <f t="shared" si="4"/>
        <v>79</v>
      </c>
      <c r="D97" s="204" t="s">
        <v>3</v>
      </c>
      <c r="E97" s="205" t="s">
        <v>302</v>
      </c>
      <c r="F97" s="133" t="s">
        <v>118</v>
      </c>
      <c r="G97" s="190">
        <f t="shared" si="5"/>
        <v>2</v>
      </c>
      <c r="H97" s="73"/>
      <c r="I97" s="21">
        <f>IF(H97=0,0,VLOOKUP(H97,'得点テーブル'!$B$14:$I$59,2,0))</f>
        <v>0</v>
      </c>
      <c r="J97" s="22"/>
      <c r="K97" s="21">
        <f>IF(J97=0,0,VLOOKUP(J97,'得点テーブル'!$B$14:$I$59,2,0))*0.25</f>
        <v>0</v>
      </c>
      <c r="L97" s="67"/>
      <c r="M97" s="21">
        <f>IF(L97=0,0,VLOOKUP(L97,'得点テーブル'!$B$14:$I$59,2,0))*1.25</f>
        <v>0</v>
      </c>
      <c r="N97" s="74"/>
      <c r="O97" s="21">
        <f>IF(N97=0,0,VLOOKUP(N97,'得点テーブル'!$B$14:$I$59,3,0))</f>
        <v>0</v>
      </c>
      <c r="P97" s="156"/>
      <c r="Q97" s="21">
        <f>IF(P97=0,0,VLOOKUP(P97,'得点テーブル'!$B$14:$I$59,3,0))*0.25</f>
        <v>0</v>
      </c>
      <c r="R97" s="74"/>
      <c r="S97" s="21">
        <f>IF(R97=0,0,VLOOKUP(R97,'得点テーブル'!$B$14:$I$59,3,0))*1.25</f>
        <v>0</v>
      </c>
      <c r="T97" s="146" t="s">
        <v>440</v>
      </c>
      <c r="U97" s="21">
        <f>IF(T97=0,0,VLOOKUP(T97,'得点テーブル'!$B$14:$I$59,4,0))</f>
        <v>2</v>
      </c>
      <c r="V97" s="67"/>
      <c r="W97" s="147">
        <f>IF(V97=0,0,VLOOKUP(V97,'得点テーブル'!$B$14:$I$59,5,0))</f>
        <v>0</v>
      </c>
      <c r="X97" s="67"/>
      <c r="Y97" s="21">
        <f>IF(X97=0,0,VLOOKUP(X97,'得点テーブル'!$B$14:$I$59,5,0))</f>
        <v>0</v>
      </c>
      <c r="Z97" s="22"/>
      <c r="AA97" s="21">
        <f>IF(Z97=0,0,VLOOKUP(Z97,'得点テーブル'!$B$14:$I$59,6,0))</f>
        <v>0</v>
      </c>
      <c r="AB97" s="67"/>
      <c r="AC97" s="21">
        <f>IF(AB97=0,0,VLOOKUP(AB97,'得点テーブル'!$B$14:$I$59,7,0))</f>
        <v>0</v>
      </c>
      <c r="AD97" s="67"/>
      <c r="AE97" s="21">
        <f>IF(AD97=0,0,VLOOKUP(AD97,'得点テーブル'!$B$14:$I$59,7,0))*1.25</f>
        <v>0</v>
      </c>
      <c r="AF97" s="138"/>
      <c r="AG97" s="21">
        <f>IF(AF97=0,0,VLOOKUP(AF97,'得点テーブル'!$B$14:$L$59,11,0))</f>
        <v>0</v>
      </c>
      <c r="AH97" s="67"/>
      <c r="AI97" s="21">
        <f>IF(AH97=0,0,VLOOKUP(AH97,'得点テーブル'!$B$14:$I$59,5,0))</f>
        <v>0</v>
      </c>
      <c r="AJ97" s="22"/>
      <c r="AK97" s="21">
        <f>IF(AJ97=0,0,VLOOKUP(AJ97,'得点テーブル'!$B$14:$K$59,9,0))</f>
        <v>0</v>
      </c>
      <c r="AL97" s="73"/>
      <c r="AM97" s="173">
        <f>IF(AL97=0,0,VLOOKUP(AL97,'得点テーブル'!$B$14:$K$59,10,0))</f>
        <v>0</v>
      </c>
      <c r="AN97" s="73"/>
      <c r="AO97" s="173">
        <f>IF(AN97=0,0,VLOOKUP(AN97,'得点テーブル'!$B$14:$K$59,10,0))</f>
        <v>0</v>
      </c>
      <c r="AP97" s="73"/>
      <c r="AQ97" s="173">
        <f>IF(AP97=0,0,VLOOKUP(AP97,'得点テーブル'!$B$14:$K$59,10,0))</f>
        <v>0</v>
      </c>
      <c r="AR97" s="73"/>
      <c r="AS97" s="173">
        <f>IF(AR97=0,0,VLOOKUP(AR97,'得点テーブル'!$B$14:$K$59,10,0))*1.25</f>
        <v>0</v>
      </c>
      <c r="AT97" s="73"/>
      <c r="AU97" s="173">
        <f>IF(AT97=0,0,VLOOKUP(AT97,'得点テーブル'!$B$14:$K$59,10,0))</f>
        <v>0</v>
      </c>
    </row>
    <row r="98" spans="2:47" ht="13.5">
      <c r="B98" s="129">
        <v>100</v>
      </c>
      <c r="C98" s="23">
        <f t="shared" si="4"/>
        <v>79</v>
      </c>
      <c r="D98" s="204" t="s">
        <v>10</v>
      </c>
      <c r="E98" s="205" t="s">
        <v>302</v>
      </c>
      <c r="F98" s="164" t="s">
        <v>85</v>
      </c>
      <c r="G98" s="190">
        <f t="shared" si="5"/>
        <v>2</v>
      </c>
      <c r="H98" s="73"/>
      <c r="I98" s="21">
        <f>IF(H98=0,0,VLOOKUP(H98,'得点テーブル'!$B$14:$I$59,2,0))</f>
        <v>0</v>
      </c>
      <c r="J98" s="22"/>
      <c r="K98" s="21">
        <f>IF(J98=0,0,VLOOKUP(J98,'得点テーブル'!$B$14:$I$59,2,0))*0.25</f>
        <v>0</v>
      </c>
      <c r="L98" s="67"/>
      <c r="M98" s="21">
        <f>IF(L98=0,0,VLOOKUP(L98,'得点テーブル'!$B$14:$I$59,2,0))*1.25</f>
        <v>0</v>
      </c>
      <c r="N98" s="74"/>
      <c r="O98" s="21">
        <f>IF(N98=0,0,VLOOKUP(N98,'得点テーブル'!$B$14:$I$59,3,0))</f>
        <v>0</v>
      </c>
      <c r="P98" s="156"/>
      <c r="Q98" s="21">
        <f>IF(P98=0,0,VLOOKUP(P98,'得点テーブル'!$B$14:$I$59,3,0))*0.25</f>
        <v>0</v>
      </c>
      <c r="R98" s="74"/>
      <c r="S98" s="21">
        <f>IF(R98=0,0,VLOOKUP(R98,'得点テーブル'!$B$14:$I$59,3,0))*1.25</f>
        <v>0</v>
      </c>
      <c r="T98" s="146" t="s">
        <v>441</v>
      </c>
      <c r="U98" s="21">
        <f>IF(T98=0,0,VLOOKUP(T98,'得点テーブル'!$B$14:$I$59,4,0))</f>
        <v>2</v>
      </c>
      <c r="V98" s="67"/>
      <c r="W98" s="147">
        <f>IF(V98=0,0,VLOOKUP(V98,'得点テーブル'!$B$14:$I$59,5,0))</f>
        <v>0</v>
      </c>
      <c r="X98" s="67"/>
      <c r="Y98" s="21">
        <f>IF(X98=0,0,VLOOKUP(X98,'得点テーブル'!$B$14:$I$59,5,0))</f>
        <v>0</v>
      </c>
      <c r="Z98" s="22"/>
      <c r="AA98" s="21">
        <f>IF(Z98=0,0,VLOOKUP(Z98,'得点テーブル'!$B$14:$I$59,6,0))</f>
        <v>0</v>
      </c>
      <c r="AB98" s="67"/>
      <c r="AC98" s="21">
        <f>IF(AB98=0,0,VLOOKUP(AB98,'得点テーブル'!$B$14:$I$59,7,0))</f>
        <v>0</v>
      </c>
      <c r="AD98" s="67"/>
      <c r="AE98" s="21">
        <f>IF(AD98=0,0,VLOOKUP(AD98,'得点テーブル'!$B$14:$I$59,7,0))*1.25</f>
        <v>0</v>
      </c>
      <c r="AF98" s="138"/>
      <c r="AG98" s="21">
        <f>IF(AF98=0,0,VLOOKUP(AF98,'得点テーブル'!$B$14:$L$59,11,0))</f>
        <v>0</v>
      </c>
      <c r="AH98" s="67"/>
      <c r="AI98" s="21">
        <f>IF(AH98=0,0,VLOOKUP(AH98,'得点テーブル'!$B$14:$I$59,5,0))</f>
        <v>0</v>
      </c>
      <c r="AJ98" s="22"/>
      <c r="AK98" s="21">
        <f>IF(AJ98=0,0,VLOOKUP(AJ98,'得点テーブル'!$B$14:$K$59,9,0))</f>
        <v>0</v>
      </c>
      <c r="AL98" s="73"/>
      <c r="AM98" s="173">
        <f>IF(AL98=0,0,VLOOKUP(AL98,'得点テーブル'!$B$14:$K$59,10,0))</f>
        <v>0</v>
      </c>
      <c r="AN98" s="73"/>
      <c r="AO98" s="173">
        <f>IF(AN98=0,0,VLOOKUP(AN98,'得点テーブル'!$B$14:$K$59,10,0))</f>
        <v>0</v>
      </c>
      <c r="AP98" s="73"/>
      <c r="AQ98" s="173">
        <f>IF(AP98=0,0,VLOOKUP(AP98,'得点テーブル'!$B$14:$K$59,10,0))</f>
        <v>0</v>
      </c>
      <c r="AR98" s="73"/>
      <c r="AS98" s="173">
        <f>IF(AR98=0,0,VLOOKUP(AR98,'得点テーブル'!$B$14:$K$59,10,0))*1.25</f>
        <v>0</v>
      </c>
      <c r="AT98" s="73"/>
      <c r="AU98" s="173">
        <f>IF(AT98=0,0,VLOOKUP(AT98,'得点テーブル'!$B$14:$K$59,10,0))</f>
        <v>0</v>
      </c>
    </row>
    <row r="99" spans="2:47" ht="13.5">
      <c r="B99" s="129">
        <v>101</v>
      </c>
      <c r="C99" s="23">
        <f t="shared" si="4"/>
        <v>79</v>
      </c>
      <c r="D99" s="90" t="s">
        <v>300</v>
      </c>
      <c r="E99" s="212" t="s">
        <v>489</v>
      </c>
      <c r="F99" s="164" t="s">
        <v>85</v>
      </c>
      <c r="G99" s="190">
        <f t="shared" si="5"/>
        <v>2</v>
      </c>
      <c r="H99" s="73"/>
      <c r="I99" s="21">
        <f>IF(H99=0,0,VLOOKUP(H99,'得点テーブル'!$B$14:$I$59,2,0))</f>
        <v>0</v>
      </c>
      <c r="J99" s="22"/>
      <c r="K99" s="21">
        <f>IF(J99=0,0,VLOOKUP(J99,'得点テーブル'!$B$14:$I$59,2,0))*0.25</f>
        <v>0</v>
      </c>
      <c r="L99" s="67"/>
      <c r="M99" s="21">
        <f>IF(L99=0,0,VLOOKUP(L99,'得点テーブル'!$B$14:$I$59,2,0))*1.25</f>
        <v>0</v>
      </c>
      <c r="N99" s="74"/>
      <c r="O99" s="21">
        <f>IF(N99=0,0,VLOOKUP(N99,'得点テーブル'!$B$14:$I$59,3,0))</f>
        <v>0</v>
      </c>
      <c r="P99" s="156"/>
      <c r="Q99" s="21">
        <f>IF(P99=0,0,VLOOKUP(P99,'得点テーブル'!$B$14:$I$59,3,0))*0.25</f>
        <v>0</v>
      </c>
      <c r="R99" s="74"/>
      <c r="S99" s="21">
        <f>IF(R99=0,0,VLOOKUP(R99,'得点テーブル'!$B$14:$I$59,3,0))*1.25</f>
        <v>0</v>
      </c>
      <c r="T99" s="146" t="s">
        <v>441</v>
      </c>
      <c r="U99" s="21">
        <f>IF(T99=0,0,VLOOKUP(T99,'得点テーブル'!$B$14:$I$59,4,0))</f>
        <v>2</v>
      </c>
      <c r="V99" s="67"/>
      <c r="W99" s="147">
        <f>IF(V99=0,0,VLOOKUP(V99,'得点テーブル'!$B$14:$I$59,5,0))</f>
        <v>0</v>
      </c>
      <c r="X99" s="67"/>
      <c r="Y99" s="21">
        <f>IF(X99=0,0,VLOOKUP(X99,'得点テーブル'!$B$14:$I$59,5,0))</f>
        <v>0</v>
      </c>
      <c r="Z99" s="22"/>
      <c r="AA99" s="21">
        <f>IF(Z99=0,0,VLOOKUP(Z99,'得点テーブル'!$B$14:$I$59,6,0))</f>
        <v>0</v>
      </c>
      <c r="AB99" s="67"/>
      <c r="AC99" s="21">
        <f>IF(AB99=0,0,VLOOKUP(AB99,'得点テーブル'!$B$14:$I$59,7,0))</f>
        <v>0</v>
      </c>
      <c r="AD99" s="67"/>
      <c r="AE99" s="21">
        <f>IF(AD99=0,0,VLOOKUP(AD99,'得点テーブル'!$B$14:$I$59,7,0))*1.25</f>
        <v>0</v>
      </c>
      <c r="AF99" s="138"/>
      <c r="AG99" s="21">
        <f>IF(AF99=0,0,VLOOKUP(AF99,'得点テーブル'!$B$14:$L$59,11,0))</f>
        <v>0</v>
      </c>
      <c r="AH99" s="67"/>
      <c r="AI99" s="21">
        <f>IF(AH99=0,0,VLOOKUP(AH99,'得点テーブル'!$B$14:$I$59,5,0))</f>
        <v>0</v>
      </c>
      <c r="AJ99" s="22"/>
      <c r="AK99" s="21">
        <f>IF(AJ99=0,0,VLOOKUP(AJ99,'得点テーブル'!$B$14:$K$59,9,0))</f>
        <v>0</v>
      </c>
      <c r="AL99" s="73"/>
      <c r="AM99" s="173">
        <f>IF(AL99=0,0,VLOOKUP(AL99,'得点テーブル'!$B$14:$K$59,10,0))</f>
        <v>0</v>
      </c>
      <c r="AN99" s="73"/>
      <c r="AO99" s="173">
        <f>IF(AN99=0,0,VLOOKUP(AN99,'得点テーブル'!$B$14:$K$59,10,0))</f>
        <v>0</v>
      </c>
      <c r="AP99" s="73"/>
      <c r="AQ99" s="173">
        <f>IF(AP99=0,0,VLOOKUP(AP99,'得点テーブル'!$B$14:$K$59,10,0))</f>
        <v>0</v>
      </c>
      <c r="AR99" s="73"/>
      <c r="AS99" s="173">
        <f>IF(AR99=0,0,VLOOKUP(AR99,'得点テーブル'!$B$14:$K$59,10,0))*1.25</f>
        <v>0</v>
      </c>
      <c r="AT99" s="73"/>
      <c r="AU99" s="173">
        <f>IF(AT99=0,0,VLOOKUP(AT99,'得点テーブル'!$B$14:$K$59,10,0))</f>
        <v>0</v>
      </c>
    </row>
    <row r="100" spans="2:47" ht="13.5">
      <c r="B100" s="129">
        <v>102</v>
      </c>
      <c r="C100" s="23">
        <f t="shared" si="4"/>
        <v>79</v>
      </c>
      <c r="D100" s="204" t="s">
        <v>16</v>
      </c>
      <c r="E100" s="205" t="s">
        <v>302</v>
      </c>
      <c r="F100" s="164" t="s">
        <v>85</v>
      </c>
      <c r="G100" s="190">
        <f t="shared" si="5"/>
        <v>2</v>
      </c>
      <c r="H100" s="73"/>
      <c r="I100" s="21">
        <f>IF(H100=0,0,VLOOKUP(H100,'得点テーブル'!$B$14:$I$59,2,0))</f>
        <v>0</v>
      </c>
      <c r="J100" s="22"/>
      <c r="K100" s="21">
        <f>IF(J100=0,0,VLOOKUP(J100,'得点テーブル'!$B$14:$I$59,2,0))*0.25</f>
        <v>0</v>
      </c>
      <c r="L100" s="67"/>
      <c r="M100" s="21">
        <f>IF(L100=0,0,VLOOKUP(L100,'得点テーブル'!$B$14:$I$59,2,0))*1.25</f>
        <v>0</v>
      </c>
      <c r="N100" s="74"/>
      <c r="O100" s="21">
        <f>IF(N100=0,0,VLOOKUP(N100,'得点テーブル'!$B$14:$I$59,3,0))</f>
        <v>0</v>
      </c>
      <c r="P100" s="156"/>
      <c r="Q100" s="21">
        <f>IF(P100=0,0,VLOOKUP(P100,'得点テーブル'!$B$14:$I$59,3,0))*0.25</f>
        <v>0</v>
      </c>
      <c r="R100" s="74"/>
      <c r="S100" s="21">
        <f>IF(R100=0,0,VLOOKUP(R100,'得点テーブル'!$B$14:$I$59,3,0))*1.25</f>
        <v>0</v>
      </c>
      <c r="T100" s="146" t="s">
        <v>441</v>
      </c>
      <c r="U100" s="21">
        <f>IF(T100=0,0,VLOOKUP(T100,'得点テーブル'!$B$14:$I$59,4,0))</f>
        <v>2</v>
      </c>
      <c r="V100" s="67"/>
      <c r="W100" s="147">
        <f>IF(V100=0,0,VLOOKUP(V100,'得点テーブル'!$B$14:$I$59,5,0))</f>
        <v>0</v>
      </c>
      <c r="X100" s="67"/>
      <c r="Y100" s="21">
        <f>IF(X100=0,0,VLOOKUP(X100,'得点テーブル'!$B$14:$I$59,5,0))</f>
        <v>0</v>
      </c>
      <c r="Z100" s="22"/>
      <c r="AA100" s="21">
        <f>IF(Z100=0,0,VLOOKUP(Z100,'得点テーブル'!$B$14:$I$59,6,0))</f>
        <v>0</v>
      </c>
      <c r="AB100" s="67"/>
      <c r="AC100" s="21">
        <f>IF(AB100=0,0,VLOOKUP(AB100,'得点テーブル'!$B$14:$I$59,7,0))</f>
        <v>0</v>
      </c>
      <c r="AD100" s="67"/>
      <c r="AE100" s="21">
        <f>IF(AD100=0,0,VLOOKUP(AD100,'得点テーブル'!$B$14:$I$59,7,0))*1.25</f>
        <v>0</v>
      </c>
      <c r="AF100" s="138"/>
      <c r="AG100" s="21">
        <f>IF(AF100=0,0,VLOOKUP(AF100,'得点テーブル'!$B$14:$L$59,11,0))</f>
        <v>0</v>
      </c>
      <c r="AH100" s="67"/>
      <c r="AI100" s="21">
        <f>IF(AH100=0,0,VLOOKUP(AH100,'得点テーブル'!$B$14:$I$59,5,0))</f>
        <v>0</v>
      </c>
      <c r="AJ100" s="22"/>
      <c r="AK100" s="21">
        <f>IF(AJ100=0,0,VLOOKUP(AJ100,'得点テーブル'!$B$14:$K$59,9,0))</f>
        <v>0</v>
      </c>
      <c r="AL100" s="73"/>
      <c r="AM100" s="173">
        <f>IF(AL100=0,0,VLOOKUP(AL100,'得点テーブル'!$B$14:$K$59,10,0))</f>
        <v>0</v>
      </c>
      <c r="AN100" s="73"/>
      <c r="AO100" s="173">
        <f>IF(AN100=0,0,VLOOKUP(AN100,'得点テーブル'!$B$14:$K$59,10,0))</f>
        <v>0</v>
      </c>
      <c r="AP100" s="73"/>
      <c r="AQ100" s="173">
        <f>IF(AP100=0,0,VLOOKUP(AP100,'得点テーブル'!$B$14:$K$59,10,0))</f>
        <v>0</v>
      </c>
      <c r="AR100" s="73"/>
      <c r="AS100" s="173">
        <f>IF(AR100=0,0,VLOOKUP(AR100,'得点テーブル'!$B$14:$K$59,10,0))*1.25</f>
        <v>0</v>
      </c>
      <c r="AT100" s="73"/>
      <c r="AU100" s="173">
        <f>IF(AT100=0,0,VLOOKUP(AT100,'得点テーブル'!$B$14:$K$59,10,0))</f>
        <v>0</v>
      </c>
    </row>
    <row r="101" spans="2:47" ht="13.5">
      <c r="B101" s="129">
        <v>103</v>
      </c>
      <c r="C101" s="23">
        <f t="shared" si="4"/>
        <v>79</v>
      </c>
      <c r="D101" s="204" t="s">
        <v>145</v>
      </c>
      <c r="E101" s="205" t="s">
        <v>302</v>
      </c>
      <c r="F101" s="191" t="s">
        <v>118</v>
      </c>
      <c r="G101" s="190">
        <f t="shared" si="5"/>
        <v>2</v>
      </c>
      <c r="H101" s="73"/>
      <c r="I101" s="21">
        <f>IF(H101=0,0,VLOOKUP(H101,'得点テーブル'!$B$14:$I$59,2,0))</f>
        <v>0</v>
      </c>
      <c r="J101" s="22"/>
      <c r="K101" s="21">
        <f>IF(J101=0,0,VLOOKUP(J101,'得点テーブル'!$B$14:$I$59,2,0))*0.25</f>
        <v>0</v>
      </c>
      <c r="L101" s="67"/>
      <c r="M101" s="21">
        <f>IF(L101=0,0,VLOOKUP(L101,'得点テーブル'!$B$14:$I$59,2,0))*1.25</f>
        <v>0</v>
      </c>
      <c r="N101" s="74"/>
      <c r="O101" s="21">
        <f>IF(N101=0,0,VLOOKUP(N101,'得点テーブル'!$B$14:$I$59,3,0))</f>
        <v>0</v>
      </c>
      <c r="P101" s="156"/>
      <c r="Q101" s="21">
        <f>IF(P101=0,0,VLOOKUP(P101,'得点テーブル'!$B$14:$I$59,3,0))*0.25</f>
        <v>0</v>
      </c>
      <c r="R101" s="74"/>
      <c r="S101" s="21">
        <f>IF(R101=0,0,VLOOKUP(R101,'得点テーブル'!$B$14:$I$59,3,0))*1.25</f>
        <v>0</v>
      </c>
      <c r="T101" s="146" t="s">
        <v>253</v>
      </c>
      <c r="U101" s="21">
        <f>IF(T101=0,0,VLOOKUP(T101,'得点テーブル'!$B$14:$I$59,4,0))</f>
        <v>2</v>
      </c>
      <c r="V101" s="67"/>
      <c r="W101" s="147">
        <f>IF(V101=0,0,VLOOKUP(V101,'得点テーブル'!$B$14:$I$59,5,0))</f>
        <v>0</v>
      </c>
      <c r="X101" s="67"/>
      <c r="Y101" s="21">
        <f>IF(X101=0,0,VLOOKUP(X101,'得点テーブル'!$B$14:$I$59,5,0))</f>
        <v>0</v>
      </c>
      <c r="Z101" s="22"/>
      <c r="AA101" s="21">
        <f>IF(Z101=0,0,VLOOKUP(Z101,'得点テーブル'!$B$14:$I$59,6,0))</f>
        <v>0</v>
      </c>
      <c r="AB101" s="67"/>
      <c r="AC101" s="21">
        <f>IF(AB101=0,0,VLOOKUP(AB101,'得点テーブル'!$B$14:$I$59,7,0))</f>
        <v>0</v>
      </c>
      <c r="AD101" s="67"/>
      <c r="AE101" s="21">
        <f>IF(AD101=0,0,VLOOKUP(AD101,'得点テーブル'!$B$14:$I$59,7,0))*1.25</f>
        <v>0</v>
      </c>
      <c r="AF101" s="138"/>
      <c r="AG101" s="21">
        <f>IF(AF101=0,0,VLOOKUP(AF101,'得点テーブル'!$B$14:$L$59,11,0))</f>
        <v>0</v>
      </c>
      <c r="AH101" s="67"/>
      <c r="AI101" s="21">
        <f>IF(AH101=0,0,VLOOKUP(AH101,'得点テーブル'!$B$14:$I$59,5,0))</f>
        <v>0</v>
      </c>
      <c r="AJ101" s="22"/>
      <c r="AK101" s="21">
        <f>IF(AJ101=0,0,VLOOKUP(AJ101,'得点テーブル'!$B$14:$K$59,9,0))</f>
        <v>0</v>
      </c>
      <c r="AL101" s="73"/>
      <c r="AM101" s="173">
        <f>IF(AL101=0,0,VLOOKUP(AL101,'得点テーブル'!$B$14:$K$59,10,0))</f>
        <v>0</v>
      </c>
      <c r="AN101" s="73"/>
      <c r="AO101" s="173">
        <f>IF(AN101=0,0,VLOOKUP(AN101,'得点テーブル'!$B$14:$K$59,10,0))</f>
        <v>0</v>
      </c>
      <c r="AP101" s="73"/>
      <c r="AQ101" s="173">
        <f>IF(AP101=0,0,VLOOKUP(AP101,'得点テーブル'!$B$14:$K$59,10,0))</f>
        <v>0</v>
      </c>
      <c r="AR101" s="73"/>
      <c r="AS101" s="173">
        <f>IF(AR101=0,0,VLOOKUP(AR101,'得点テーブル'!$B$14:$K$59,10,0))*1.25</f>
        <v>0</v>
      </c>
      <c r="AT101" s="73"/>
      <c r="AU101" s="173">
        <f>IF(AT101=0,0,VLOOKUP(AT101,'得点テーブル'!$B$14:$K$59,10,0))</f>
        <v>0</v>
      </c>
    </row>
    <row r="102" spans="2:47" ht="13.5">
      <c r="B102" s="129">
        <v>104</v>
      </c>
      <c r="C102" s="23">
        <f aca="true" t="shared" si="6" ref="C102:C133">IF(G102=0,"",RANK(G102,$G$6:$G$150))</f>
        <v>79</v>
      </c>
      <c r="D102" s="93" t="s">
        <v>130</v>
      </c>
      <c r="E102" s="211" t="s">
        <v>489</v>
      </c>
      <c r="F102" s="191" t="s">
        <v>118</v>
      </c>
      <c r="G102" s="190">
        <f aca="true" t="shared" si="7" ref="G102:G133">SUM(I102+K102+M102+O102+Q102+S102+W102+U102+Y102+AA102+AC102+AE102+AG102+AI102+AK102+AM102+AO102+AQ102+AS102+AU102)</f>
        <v>2</v>
      </c>
      <c r="H102" s="73"/>
      <c r="I102" s="21">
        <f>IF(H102=0,0,VLOOKUP(H102,'得点テーブル'!$B$14:$I$59,2,0))</f>
        <v>0</v>
      </c>
      <c r="J102" s="22"/>
      <c r="K102" s="21">
        <f>IF(J102=0,0,VLOOKUP(J102,'得点テーブル'!$B$14:$I$59,2,0))*0.25</f>
        <v>0</v>
      </c>
      <c r="L102" s="67"/>
      <c r="M102" s="21">
        <f>IF(L102=0,0,VLOOKUP(L102,'得点テーブル'!$B$14:$I$59,2,0))*1.25</f>
        <v>0</v>
      </c>
      <c r="N102" s="74"/>
      <c r="O102" s="21">
        <f>IF(N102=0,0,VLOOKUP(N102,'得点テーブル'!$B$14:$I$59,3,0))</f>
        <v>0</v>
      </c>
      <c r="P102" s="156"/>
      <c r="Q102" s="21">
        <f>IF(P102=0,0,VLOOKUP(P102,'得点テーブル'!$B$14:$I$59,3,0))*0.25</f>
        <v>0</v>
      </c>
      <c r="R102" s="74"/>
      <c r="S102" s="21">
        <f>IF(R102=0,0,VLOOKUP(R102,'得点テーブル'!$B$14:$I$59,3,0))*1.25</f>
        <v>0</v>
      </c>
      <c r="T102" s="146" t="s">
        <v>253</v>
      </c>
      <c r="U102" s="21">
        <f>IF(T102=0,0,VLOOKUP(T102,'得点テーブル'!$B$14:$I$59,4,0))</f>
        <v>2</v>
      </c>
      <c r="V102" s="67"/>
      <c r="W102" s="147">
        <f>IF(V102=0,0,VLOOKUP(V102,'得点テーブル'!$B$14:$I$59,5,0))</f>
        <v>0</v>
      </c>
      <c r="X102" s="67"/>
      <c r="Y102" s="21">
        <f>IF(X102=0,0,VLOOKUP(X102,'得点テーブル'!$B$14:$I$59,5,0))</f>
        <v>0</v>
      </c>
      <c r="Z102" s="22"/>
      <c r="AA102" s="21">
        <f>IF(Z102=0,0,VLOOKUP(Z102,'得点テーブル'!$B$14:$I$59,6,0))</f>
        <v>0</v>
      </c>
      <c r="AB102" s="67"/>
      <c r="AC102" s="21">
        <f>IF(AB102=0,0,VLOOKUP(AB102,'得点テーブル'!$B$14:$I$59,7,0))</f>
        <v>0</v>
      </c>
      <c r="AD102" s="67"/>
      <c r="AE102" s="21">
        <f>IF(AD102=0,0,VLOOKUP(AD102,'得点テーブル'!$B$14:$I$59,7,0))*1.25</f>
        <v>0</v>
      </c>
      <c r="AF102" s="138"/>
      <c r="AG102" s="21">
        <f>IF(AF102=0,0,VLOOKUP(AF102,'得点テーブル'!$B$14:$L$59,11,0))</f>
        <v>0</v>
      </c>
      <c r="AH102" s="67"/>
      <c r="AI102" s="21">
        <f>IF(AH102=0,0,VLOOKUP(AH102,'得点テーブル'!$B$14:$I$59,5,0))</f>
        <v>0</v>
      </c>
      <c r="AJ102" s="22"/>
      <c r="AK102" s="21">
        <f>IF(AJ102=0,0,VLOOKUP(AJ102,'得点テーブル'!$B$14:$K$59,9,0))</f>
        <v>0</v>
      </c>
      <c r="AL102" s="73"/>
      <c r="AM102" s="173">
        <f>IF(AL102=0,0,VLOOKUP(AL102,'得点テーブル'!$B$14:$K$59,10,0))</f>
        <v>0</v>
      </c>
      <c r="AN102" s="73"/>
      <c r="AO102" s="173">
        <f>IF(AN102=0,0,VLOOKUP(AN102,'得点テーブル'!$B$14:$K$59,10,0))</f>
        <v>0</v>
      </c>
      <c r="AP102" s="73"/>
      <c r="AQ102" s="173">
        <f>IF(AP102=0,0,VLOOKUP(AP102,'得点テーブル'!$B$14:$K$59,10,0))</f>
        <v>0</v>
      </c>
      <c r="AR102" s="73"/>
      <c r="AS102" s="173">
        <f>IF(AR102=0,0,VLOOKUP(AR102,'得点テーブル'!$B$14:$K$59,10,0))*1.25</f>
        <v>0</v>
      </c>
      <c r="AT102" s="73"/>
      <c r="AU102" s="173">
        <f>IF(AT102=0,0,VLOOKUP(AT102,'得点テーブル'!$B$14:$K$59,10,0))</f>
        <v>0</v>
      </c>
    </row>
    <row r="103" spans="2:47" ht="13.5">
      <c r="B103" s="129">
        <v>105</v>
      </c>
      <c r="C103" s="23">
        <f t="shared" si="6"/>
        <v>79</v>
      </c>
      <c r="D103" s="204" t="s">
        <v>5</v>
      </c>
      <c r="E103" s="205" t="s">
        <v>302</v>
      </c>
      <c r="F103" s="191" t="s">
        <v>118</v>
      </c>
      <c r="G103" s="190">
        <f t="shared" si="7"/>
        <v>2</v>
      </c>
      <c r="H103" s="73"/>
      <c r="I103" s="21">
        <f>IF(H103=0,0,VLOOKUP(H103,'得点テーブル'!$B$14:$I$59,2,0))</f>
        <v>0</v>
      </c>
      <c r="J103" s="22"/>
      <c r="K103" s="21">
        <f>IF(J103=0,0,VLOOKUP(J103,'得点テーブル'!$B$14:$I$59,2,0))*0.25</f>
        <v>0</v>
      </c>
      <c r="L103" s="67"/>
      <c r="M103" s="21">
        <f>IF(L103=0,0,VLOOKUP(L103,'得点テーブル'!$B$14:$I$59,2,0))*1.25</f>
        <v>0</v>
      </c>
      <c r="N103" s="74"/>
      <c r="O103" s="21">
        <f>IF(N103=0,0,VLOOKUP(N103,'得点テーブル'!$B$14:$I$59,3,0))</f>
        <v>0</v>
      </c>
      <c r="P103" s="156"/>
      <c r="Q103" s="21">
        <f>IF(P103=0,0,VLOOKUP(P103,'得点テーブル'!$B$14:$I$59,3,0))*0.25</f>
        <v>0</v>
      </c>
      <c r="R103" s="74"/>
      <c r="S103" s="21">
        <f>IF(R103=0,0,VLOOKUP(R103,'得点テーブル'!$B$14:$I$59,3,0))*1.25</f>
        <v>0</v>
      </c>
      <c r="T103" s="146" t="s">
        <v>253</v>
      </c>
      <c r="U103" s="21">
        <f>IF(T103=0,0,VLOOKUP(T103,'得点テーブル'!$B$14:$I$59,4,0))</f>
        <v>2</v>
      </c>
      <c r="V103" s="67"/>
      <c r="W103" s="147">
        <f>IF(V103=0,0,VLOOKUP(V103,'得点テーブル'!$B$14:$I$59,5,0))</f>
        <v>0</v>
      </c>
      <c r="X103" s="67"/>
      <c r="Y103" s="21">
        <f>IF(X103=0,0,VLOOKUP(X103,'得点テーブル'!$B$14:$I$59,5,0))</f>
        <v>0</v>
      </c>
      <c r="Z103" s="22"/>
      <c r="AA103" s="21">
        <f>IF(Z103=0,0,VLOOKUP(Z103,'得点テーブル'!$B$14:$I$59,6,0))</f>
        <v>0</v>
      </c>
      <c r="AB103" s="67"/>
      <c r="AC103" s="21">
        <f>IF(AB103=0,0,VLOOKUP(AB103,'得点テーブル'!$B$14:$I$59,7,0))</f>
        <v>0</v>
      </c>
      <c r="AD103" s="67"/>
      <c r="AE103" s="21">
        <f>IF(AD103=0,0,VLOOKUP(AD103,'得点テーブル'!$B$14:$I$59,7,0))*1.25</f>
        <v>0</v>
      </c>
      <c r="AF103" s="138"/>
      <c r="AG103" s="21">
        <f>IF(AF103=0,0,VLOOKUP(AF103,'得点テーブル'!$B$14:$L$59,11,0))</f>
        <v>0</v>
      </c>
      <c r="AH103" s="67"/>
      <c r="AI103" s="21">
        <f>IF(AH103=0,0,VLOOKUP(AH103,'得点テーブル'!$B$14:$I$59,5,0))</f>
        <v>0</v>
      </c>
      <c r="AJ103" s="22"/>
      <c r="AK103" s="21">
        <f>IF(AJ103=0,0,VLOOKUP(AJ103,'得点テーブル'!$B$14:$K$59,9,0))</f>
        <v>0</v>
      </c>
      <c r="AL103" s="73"/>
      <c r="AM103" s="173">
        <f>IF(AL103=0,0,VLOOKUP(AL103,'得点テーブル'!$B$14:$K$59,10,0))</f>
        <v>0</v>
      </c>
      <c r="AN103" s="73"/>
      <c r="AO103" s="173">
        <f>IF(AN103=0,0,VLOOKUP(AN103,'得点テーブル'!$B$14:$K$59,10,0))</f>
        <v>0</v>
      </c>
      <c r="AP103" s="73"/>
      <c r="AQ103" s="173">
        <f>IF(AP103=0,0,VLOOKUP(AP103,'得点テーブル'!$B$14:$K$59,10,0))</f>
        <v>0</v>
      </c>
      <c r="AR103" s="73"/>
      <c r="AS103" s="173">
        <f>IF(AR103=0,0,VLOOKUP(AR103,'得点テーブル'!$B$14:$K$59,10,0))*1.25</f>
        <v>0</v>
      </c>
      <c r="AT103" s="73"/>
      <c r="AU103" s="173">
        <f>IF(AT103=0,0,VLOOKUP(AT103,'得点テーブル'!$B$14:$K$59,10,0))</f>
        <v>0</v>
      </c>
    </row>
    <row r="104" spans="2:47" ht="13.5">
      <c r="B104" s="129">
        <v>106</v>
      </c>
      <c r="C104" s="23">
        <f t="shared" si="6"/>
        <v>79</v>
      </c>
      <c r="D104" s="204" t="s">
        <v>8</v>
      </c>
      <c r="E104" s="205" t="s">
        <v>302</v>
      </c>
      <c r="F104" s="164" t="s">
        <v>85</v>
      </c>
      <c r="G104" s="190">
        <f t="shared" si="7"/>
        <v>2</v>
      </c>
      <c r="H104" s="73"/>
      <c r="I104" s="21">
        <f>IF(H104=0,0,VLOOKUP(H104,'得点テーブル'!$B$14:$I$59,2,0))</f>
        <v>0</v>
      </c>
      <c r="J104" s="22"/>
      <c r="K104" s="21">
        <f>IF(J104=0,0,VLOOKUP(J104,'得点テーブル'!$B$14:$I$59,2,0))*0.25</f>
        <v>0</v>
      </c>
      <c r="L104" s="67"/>
      <c r="M104" s="21">
        <f>IF(L104=0,0,VLOOKUP(L104,'得点テーブル'!$B$14:$I$59,2,0))*1.25</f>
        <v>0</v>
      </c>
      <c r="N104" s="74"/>
      <c r="O104" s="21">
        <f>IF(N104=0,0,VLOOKUP(N104,'得点テーブル'!$B$14:$I$59,3,0))</f>
        <v>0</v>
      </c>
      <c r="P104" s="156"/>
      <c r="Q104" s="21">
        <f>IF(P104=0,0,VLOOKUP(P104,'得点テーブル'!$B$14:$I$59,3,0))*0.25</f>
        <v>0</v>
      </c>
      <c r="R104" s="74"/>
      <c r="S104" s="21">
        <f>IF(R104=0,0,VLOOKUP(R104,'得点テーブル'!$B$14:$I$59,3,0))*1.25</f>
        <v>0</v>
      </c>
      <c r="T104" s="146" t="s">
        <v>441</v>
      </c>
      <c r="U104" s="21">
        <f>IF(T104=0,0,VLOOKUP(T104,'得点テーブル'!$B$14:$I$59,4,0))</f>
        <v>2</v>
      </c>
      <c r="V104" s="67"/>
      <c r="W104" s="147">
        <f>IF(V104=0,0,VLOOKUP(V104,'得点テーブル'!$B$14:$I$59,5,0))</f>
        <v>0</v>
      </c>
      <c r="X104" s="67"/>
      <c r="Y104" s="21">
        <f>IF(X104=0,0,VLOOKUP(X104,'得点テーブル'!$B$14:$I$59,5,0))</f>
        <v>0</v>
      </c>
      <c r="Z104" s="22"/>
      <c r="AA104" s="21">
        <f>IF(Z104=0,0,VLOOKUP(Z104,'得点テーブル'!$B$14:$I$59,6,0))</f>
        <v>0</v>
      </c>
      <c r="AB104" s="67"/>
      <c r="AC104" s="21">
        <f>IF(AB104=0,0,VLOOKUP(AB104,'得点テーブル'!$B$14:$I$59,7,0))</f>
        <v>0</v>
      </c>
      <c r="AD104" s="67"/>
      <c r="AE104" s="21">
        <f>IF(AD104=0,0,VLOOKUP(AD104,'得点テーブル'!$B$14:$I$59,7,0))*1.25</f>
        <v>0</v>
      </c>
      <c r="AF104" s="138"/>
      <c r="AG104" s="21">
        <f>IF(AF104=0,0,VLOOKUP(AF104,'得点テーブル'!$B$14:$L$59,11,0))</f>
        <v>0</v>
      </c>
      <c r="AH104" s="67"/>
      <c r="AI104" s="21">
        <f>IF(AH104=0,0,VLOOKUP(AH104,'得点テーブル'!$B$14:$I$59,5,0))</f>
        <v>0</v>
      </c>
      <c r="AJ104" s="22"/>
      <c r="AK104" s="21">
        <f>IF(AJ104=0,0,VLOOKUP(AJ104,'得点テーブル'!$B$14:$K$59,9,0))</f>
        <v>0</v>
      </c>
      <c r="AL104" s="73"/>
      <c r="AM104" s="173">
        <f>IF(AL104=0,0,VLOOKUP(AL104,'得点テーブル'!$B$14:$K$59,10,0))</f>
        <v>0</v>
      </c>
      <c r="AN104" s="73"/>
      <c r="AO104" s="173">
        <f>IF(AN104=0,0,VLOOKUP(AN104,'得点テーブル'!$B$14:$K$59,10,0))</f>
        <v>0</v>
      </c>
      <c r="AP104" s="73"/>
      <c r="AQ104" s="173">
        <f>IF(AP104=0,0,VLOOKUP(AP104,'得点テーブル'!$B$14:$K$59,10,0))</f>
        <v>0</v>
      </c>
      <c r="AR104" s="73"/>
      <c r="AS104" s="173">
        <f>IF(AR104=0,0,VLOOKUP(AR104,'得点テーブル'!$B$14:$K$59,10,0))*1.25</f>
        <v>0</v>
      </c>
      <c r="AT104" s="73"/>
      <c r="AU104" s="173">
        <f>IF(AT104=0,0,VLOOKUP(AT104,'得点テーブル'!$B$14:$K$59,10,0))</f>
        <v>0</v>
      </c>
    </row>
    <row r="105" spans="2:47" ht="13.5">
      <c r="B105" s="129">
        <v>107</v>
      </c>
      <c r="C105" s="23">
        <f t="shared" si="6"/>
        <v>79</v>
      </c>
      <c r="D105" s="204" t="s">
        <v>11</v>
      </c>
      <c r="E105" s="205" t="s">
        <v>302</v>
      </c>
      <c r="F105" s="132" t="s">
        <v>85</v>
      </c>
      <c r="G105" s="190">
        <f t="shared" si="7"/>
        <v>2</v>
      </c>
      <c r="H105" s="73"/>
      <c r="I105" s="21">
        <f>IF(H105=0,0,VLOOKUP(H105,'得点テーブル'!$B$14:$I$59,2,0))</f>
        <v>0</v>
      </c>
      <c r="J105" s="22"/>
      <c r="K105" s="21">
        <f>IF(J105=0,0,VLOOKUP(J105,'得点テーブル'!$B$14:$I$59,2,0))*0.25</f>
        <v>0</v>
      </c>
      <c r="L105" s="67"/>
      <c r="M105" s="21">
        <f>IF(L105=0,0,VLOOKUP(L105,'得点テーブル'!$B$14:$I$59,2,0))*1.25</f>
        <v>0</v>
      </c>
      <c r="N105" s="74"/>
      <c r="O105" s="21">
        <f>IF(N105=0,0,VLOOKUP(N105,'得点テーブル'!$B$14:$I$59,3,0))</f>
        <v>0</v>
      </c>
      <c r="P105" s="156"/>
      <c r="Q105" s="21">
        <f>IF(P105=0,0,VLOOKUP(P105,'得点テーブル'!$B$14:$I$59,3,0))*0.25</f>
        <v>0</v>
      </c>
      <c r="R105" s="74"/>
      <c r="S105" s="21">
        <f>IF(R105=0,0,VLOOKUP(R105,'得点テーブル'!$B$14:$I$59,3,0))*1.25</f>
        <v>0</v>
      </c>
      <c r="T105" s="146" t="s">
        <v>253</v>
      </c>
      <c r="U105" s="21">
        <f>IF(T105=0,0,VLOOKUP(T105,'得点テーブル'!$B$14:$I$59,4,0))</f>
        <v>2</v>
      </c>
      <c r="V105" s="67"/>
      <c r="W105" s="147">
        <f>IF(V105=0,0,VLOOKUP(V105,'得点テーブル'!$B$14:$I$59,5,0))</f>
        <v>0</v>
      </c>
      <c r="X105" s="67"/>
      <c r="Y105" s="21">
        <f>IF(X105=0,0,VLOOKUP(X105,'得点テーブル'!$B$14:$I$59,5,0))</f>
        <v>0</v>
      </c>
      <c r="Z105" s="22"/>
      <c r="AA105" s="21">
        <f>IF(Z105=0,0,VLOOKUP(Z105,'得点テーブル'!$B$14:$I$59,6,0))</f>
        <v>0</v>
      </c>
      <c r="AB105" s="67"/>
      <c r="AC105" s="21">
        <f>IF(AB105=0,0,VLOOKUP(AB105,'得点テーブル'!$B$14:$I$59,7,0))</f>
        <v>0</v>
      </c>
      <c r="AD105" s="67"/>
      <c r="AE105" s="21">
        <f>IF(AD105=0,0,VLOOKUP(AD105,'得点テーブル'!$B$14:$I$59,7,0))*1.25</f>
        <v>0</v>
      </c>
      <c r="AF105" s="138"/>
      <c r="AG105" s="21">
        <f>IF(AF105=0,0,VLOOKUP(AF105,'得点テーブル'!$B$14:$L$59,11,0))</f>
        <v>0</v>
      </c>
      <c r="AH105" s="67"/>
      <c r="AI105" s="21">
        <f>IF(AH105=0,0,VLOOKUP(AH105,'得点テーブル'!$B$14:$I$59,5,0))</f>
        <v>0</v>
      </c>
      <c r="AJ105" s="22"/>
      <c r="AK105" s="21">
        <f>IF(AJ105=0,0,VLOOKUP(AJ105,'得点テーブル'!$B$14:$K$59,9,0))</f>
        <v>0</v>
      </c>
      <c r="AL105" s="73"/>
      <c r="AM105" s="173">
        <f>IF(AL105=0,0,VLOOKUP(AL105,'得点テーブル'!$B$14:$K$59,10,0))</f>
        <v>0</v>
      </c>
      <c r="AN105" s="73"/>
      <c r="AO105" s="173">
        <f>IF(AN105=0,0,VLOOKUP(AN105,'得点テーブル'!$B$14:$K$59,10,0))</f>
        <v>0</v>
      </c>
      <c r="AP105" s="73"/>
      <c r="AQ105" s="173">
        <f>IF(AP105=0,0,VLOOKUP(AP105,'得点テーブル'!$B$14:$K$59,10,0))</f>
        <v>0</v>
      </c>
      <c r="AR105" s="73"/>
      <c r="AS105" s="173">
        <f>IF(AR105=0,0,VLOOKUP(AR105,'得点テーブル'!$B$14:$K$59,10,0))*1.25</f>
        <v>0</v>
      </c>
      <c r="AT105" s="73"/>
      <c r="AU105" s="173">
        <f>IF(AT105=0,0,VLOOKUP(AT105,'得点テーブル'!$B$14:$K$59,10,0))</f>
        <v>0</v>
      </c>
    </row>
    <row r="106" spans="2:47" ht="13.5">
      <c r="B106" s="129">
        <v>108</v>
      </c>
      <c r="C106" s="23">
        <f t="shared" si="6"/>
        <v>79</v>
      </c>
      <c r="D106" s="204" t="s">
        <v>30</v>
      </c>
      <c r="E106" s="205" t="s">
        <v>126</v>
      </c>
      <c r="F106" s="164" t="s">
        <v>119</v>
      </c>
      <c r="G106" s="190">
        <f t="shared" si="7"/>
        <v>2</v>
      </c>
      <c r="H106" s="73"/>
      <c r="I106" s="21">
        <f>IF(H106=0,0,VLOOKUP(H106,'得点テーブル'!$B$14:$I$59,2,0))</f>
        <v>0</v>
      </c>
      <c r="J106" s="22"/>
      <c r="K106" s="21">
        <f>IF(J106=0,0,VLOOKUP(J106,'得点テーブル'!$B$14:$I$59,2,0))*0.25</f>
        <v>0</v>
      </c>
      <c r="L106" s="67"/>
      <c r="M106" s="21">
        <f>IF(L106=0,0,VLOOKUP(L106,'得点テーブル'!$B$14:$I$59,2,0))*1.25</f>
        <v>0</v>
      </c>
      <c r="N106" s="74"/>
      <c r="O106" s="21">
        <f>IF(N106=0,0,VLOOKUP(N106,'得点テーブル'!$B$14:$I$59,3,0))</f>
        <v>0</v>
      </c>
      <c r="P106" s="156"/>
      <c r="Q106" s="21">
        <f>IF(P106=0,0,VLOOKUP(P106,'得点テーブル'!$B$14:$I$59,3,0))*0.25</f>
        <v>0</v>
      </c>
      <c r="R106" s="74"/>
      <c r="S106" s="21">
        <f>IF(R106=0,0,VLOOKUP(R106,'得点テーブル'!$B$14:$I$59,3,0))*1.25</f>
        <v>0</v>
      </c>
      <c r="T106" s="146" t="s">
        <v>253</v>
      </c>
      <c r="U106" s="21">
        <f>IF(T106=0,0,VLOOKUP(T106,'得点テーブル'!$B$14:$I$59,4,0))</f>
        <v>2</v>
      </c>
      <c r="V106" s="67"/>
      <c r="W106" s="147">
        <f>IF(V106=0,0,VLOOKUP(V106,'得点テーブル'!$B$14:$I$59,5,0))</f>
        <v>0</v>
      </c>
      <c r="X106" s="67"/>
      <c r="Y106" s="21">
        <f>IF(X106=0,0,VLOOKUP(X106,'得点テーブル'!$B$14:$I$59,5,0))</f>
        <v>0</v>
      </c>
      <c r="Z106" s="22"/>
      <c r="AA106" s="21">
        <f>IF(Z106=0,0,VLOOKUP(Z106,'得点テーブル'!$B$14:$I$59,6,0))</f>
        <v>0</v>
      </c>
      <c r="AB106" s="67"/>
      <c r="AC106" s="21">
        <f>IF(AB106=0,0,VLOOKUP(AB106,'得点テーブル'!$B$14:$I$59,7,0))</f>
        <v>0</v>
      </c>
      <c r="AD106" s="67"/>
      <c r="AE106" s="21">
        <f>IF(AD106=0,0,VLOOKUP(AD106,'得点テーブル'!$B$14:$I$59,7,0))*1.25</f>
        <v>0</v>
      </c>
      <c r="AF106" s="138"/>
      <c r="AG106" s="21">
        <f>IF(AF106=0,0,VLOOKUP(AF106,'得点テーブル'!$B$14:$L$59,11,0))</f>
        <v>0</v>
      </c>
      <c r="AH106" s="67"/>
      <c r="AI106" s="21">
        <f>IF(AH106=0,0,VLOOKUP(AH106,'得点テーブル'!$B$14:$I$59,5,0))</f>
        <v>0</v>
      </c>
      <c r="AJ106" s="22"/>
      <c r="AK106" s="21">
        <f>IF(AJ106=0,0,VLOOKUP(AJ106,'得点テーブル'!$B$14:$K$59,9,0))</f>
        <v>0</v>
      </c>
      <c r="AL106" s="73"/>
      <c r="AM106" s="173">
        <f>IF(AL106=0,0,VLOOKUP(AL106,'得点テーブル'!$B$14:$K$59,10,0))</f>
        <v>0</v>
      </c>
      <c r="AN106" s="73"/>
      <c r="AO106" s="173">
        <f>IF(AN106=0,0,VLOOKUP(AN106,'得点テーブル'!$B$14:$K$59,10,0))</f>
        <v>0</v>
      </c>
      <c r="AP106" s="73"/>
      <c r="AQ106" s="173">
        <f>IF(AP106=0,0,VLOOKUP(AP106,'得点テーブル'!$B$14:$K$59,10,0))</f>
        <v>0</v>
      </c>
      <c r="AR106" s="73"/>
      <c r="AS106" s="173">
        <f>IF(AR106=0,0,VLOOKUP(AR106,'得点テーブル'!$B$14:$K$59,10,0))*1.25</f>
        <v>0</v>
      </c>
      <c r="AT106" s="73"/>
      <c r="AU106" s="173">
        <f>IF(AT106=0,0,VLOOKUP(AT106,'得点テーブル'!$B$14:$K$59,10,0))</f>
        <v>0</v>
      </c>
    </row>
    <row r="107" spans="2:47" ht="13.5">
      <c r="B107" s="129">
        <v>109</v>
      </c>
      <c r="C107" s="23">
        <f t="shared" si="6"/>
        <v>79</v>
      </c>
      <c r="D107" s="93" t="s">
        <v>134</v>
      </c>
      <c r="E107" s="212" t="s">
        <v>24</v>
      </c>
      <c r="F107" s="191" t="s">
        <v>118</v>
      </c>
      <c r="G107" s="190">
        <f t="shared" si="7"/>
        <v>2</v>
      </c>
      <c r="H107" s="73"/>
      <c r="I107" s="21">
        <f>IF(H107=0,0,VLOOKUP(H107,'得点テーブル'!$B$14:$I$59,2,0))</f>
        <v>0</v>
      </c>
      <c r="J107" s="22"/>
      <c r="K107" s="21">
        <f>IF(J107=0,0,VLOOKUP(J107,'得点テーブル'!$B$14:$I$59,2,0))*0.25</f>
        <v>0</v>
      </c>
      <c r="L107" s="67"/>
      <c r="M107" s="21">
        <f>IF(L107=0,0,VLOOKUP(L107,'得点テーブル'!$B$14:$I$59,2,0))*1.25</f>
        <v>0</v>
      </c>
      <c r="N107" s="74"/>
      <c r="O107" s="21">
        <f>IF(N107=0,0,VLOOKUP(N107,'得点テーブル'!$B$14:$I$59,3,0))</f>
        <v>0</v>
      </c>
      <c r="P107" s="156"/>
      <c r="Q107" s="21">
        <f>IF(P107=0,0,VLOOKUP(P107,'得点テーブル'!$B$14:$I$59,3,0))*0.25</f>
        <v>0</v>
      </c>
      <c r="R107" s="74"/>
      <c r="S107" s="21">
        <f>IF(R107=0,0,VLOOKUP(R107,'得点テーブル'!$B$14:$I$59,3,0))*1.25</f>
        <v>0</v>
      </c>
      <c r="T107" s="146" t="s">
        <v>253</v>
      </c>
      <c r="U107" s="21">
        <f>IF(T107=0,0,VLOOKUP(T107,'得点テーブル'!$B$14:$I$59,4,0))</f>
        <v>2</v>
      </c>
      <c r="V107" s="67"/>
      <c r="W107" s="147">
        <f>IF(V107=0,0,VLOOKUP(V107,'得点テーブル'!$B$14:$I$59,5,0))</f>
        <v>0</v>
      </c>
      <c r="X107" s="67"/>
      <c r="Y107" s="21">
        <f>IF(X107=0,0,VLOOKUP(X107,'得点テーブル'!$B$14:$I$59,5,0))</f>
        <v>0</v>
      </c>
      <c r="Z107" s="22"/>
      <c r="AA107" s="21">
        <f>IF(Z107=0,0,VLOOKUP(Z107,'得点テーブル'!$B$14:$I$59,6,0))</f>
        <v>0</v>
      </c>
      <c r="AB107" s="67"/>
      <c r="AC107" s="21">
        <f>IF(AB107=0,0,VLOOKUP(AB107,'得点テーブル'!$B$14:$I$59,7,0))</f>
        <v>0</v>
      </c>
      <c r="AD107" s="67"/>
      <c r="AE107" s="21">
        <f>IF(AD107=0,0,VLOOKUP(AD107,'得点テーブル'!$B$14:$I$59,7,0))*1.25</f>
        <v>0</v>
      </c>
      <c r="AF107" s="138"/>
      <c r="AG107" s="21">
        <f>IF(AF107=0,0,VLOOKUP(AF107,'得点テーブル'!$B$14:$L$59,11,0))</f>
        <v>0</v>
      </c>
      <c r="AH107" s="67"/>
      <c r="AI107" s="21">
        <f>IF(AH107=0,0,VLOOKUP(AH107,'得点テーブル'!$B$14:$I$59,5,0))</f>
        <v>0</v>
      </c>
      <c r="AJ107" s="22"/>
      <c r="AK107" s="21">
        <f>IF(AJ107=0,0,VLOOKUP(AJ107,'得点テーブル'!$B$14:$K$59,9,0))</f>
        <v>0</v>
      </c>
      <c r="AL107" s="73"/>
      <c r="AM107" s="173">
        <f>IF(AL107=0,0,VLOOKUP(AL107,'得点テーブル'!$B$14:$K$59,10,0))</f>
        <v>0</v>
      </c>
      <c r="AN107" s="73"/>
      <c r="AO107" s="173">
        <f>IF(AN107=0,0,VLOOKUP(AN107,'得点テーブル'!$B$14:$K$59,10,0))</f>
        <v>0</v>
      </c>
      <c r="AP107" s="73"/>
      <c r="AQ107" s="173">
        <f>IF(AP107=0,0,VLOOKUP(AP107,'得点テーブル'!$B$14:$K$59,10,0))</f>
        <v>0</v>
      </c>
      <c r="AR107" s="73"/>
      <c r="AS107" s="173">
        <f>IF(AR107=0,0,VLOOKUP(AR107,'得点テーブル'!$B$14:$K$59,10,0))*1.25</f>
        <v>0</v>
      </c>
      <c r="AT107" s="73"/>
      <c r="AU107" s="173">
        <f>IF(AT107=0,0,VLOOKUP(AT107,'得点テーブル'!$B$14:$K$59,10,0))</f>
        <v>0</v>
      </c>
    </row>
    <row r="108" spans="2:47" ht="13.5">
      <c r="B108" s="129">
        <v>110</v>
      </c>
      <c r="C108" s="23">
        <f t="shared" si="6"/>
        <v>103</v>
      </c>
      <c r="D108" s="148" t="s">
        <v>385</v>
      </c>
      <c r="E108" s="212" t="s">
        <v>18</v>
      </c>
      <c r="F108" s="191" t="s">
        <v>118</v>
      </c>
      <c r="G108" s="190">
        <f t="shared" si="7"/>
        <v>1</v>
      </c>
      <c r="H108" s="73"/>
      <c r="I108" s="21">
        <f>IF(H108=0,0,VLOOKUP(H108,'得点テーブル'!$B$14:$I$59,2,0))</f>
        <v>0</v>
      </c>
      <c r="J108" s="22"/>
      <c r="K108" s="21">
        <f>IF(J108=0,0,VLOOKUP(J108,'得点テーブル'!$B$14:$I$59,2,0))*0.25</f>
        <v>0</v>
      </c>
      <c r="L108" s="67"/>
      <c r="M108" s="21">
        <f>IF(L108=0,0,VLOOKUP(L108,'得点テーブル'!$B$14:$I$59,2,0))*1.25</f>
        <v>0</v>
      </c>
      <c r="N108" s="74"/>
      <c r="O108" s="21">
        <f>IF(N108=0,0,VLOOKUP(N108,'得点テーブル'!$B$14:$I$59,3,0))</f>
        <v>0</v>
      </c>
      <c r="P108" s="156"/>
      <c r="Q108" s="21">
        <f>IF(P108=0,0,VLOOKUP(P108,'得点テーブル'!$B$14:$I$59,3,0))*0.25</f>
        <v>0</v>
      </c>
      <c r="R108" s="74"/>
      <c r="S108" s="21">
        <f>IF(R108=0,0,VLOOKUP(R108,'得点テーブル'!$B$14:$I$59,3,0))*1.25</f>
        <v>0</v>
      </c>
      <c r="T108" s="146"/>
      <c r="U108" s="21">
        <f>IF(T108=0,0,VLOOKUP(T108,'得点テーブル'!$B$14:$I$59,4,0))</f>
        <v>0</v>
      </c>
      <c r="V108" s="67"/>
      <c r="W108" s="147">
        <f>IF(V108=0,0,VLOOKUP(V108,'得点テーブル'!$B$14:$I$59,5,0))</f>
        <v>0</v>
      </c>
      <c r="X108" s="67"/>
      <c r="Y108" s="21">
        <f>IF(X108=0,0,VLOOKUP(X108,'得点テーブル'!$B$14:$I$59,5,0))</f>
        <v>0</v>
      </c>
      <c r="Z108" s="22"/>
      <c r="AA108" s="21">
        <f>IF(Z108=0,0,VLOOKUP(Z108,'得点テーブル'!$B$14:$I$59,6,0))</f>
        <v>0</v>
      </c>
      <c r="AB108" s="67"/>
      <c r="AC108" s="21">
        <f>IF(AB108=0,0,VLOOKUP(AB108,'得点テーブル'!$B$14:$I$59,7,0))</f>
        <v>0</v>
      </c>
      <c r="AD108" s="67"/>
      <c r="AE108" s="21">
        <f>IF(AD108=0,0,VLOOKUP(AD108,'得点テーブル'!$B$14:$I$59,7,0))*1.25</f>
        <v>0</v>
      </c>
      <c r="AF108" s="138"/>
      <c r="AG108" s="21">
        <f>IF(AF108=0,0,VLOOKUP(AF108,'得点テーブル'!$B$14:$L$59,11,0))</f>
        <v>0</v>
      </c>
      <c r="AH108" s="67" t="s">
        <v>443</v>
      </c>
      <c r="AI108" s="21">
        <f>IF(AH108=0,0,VLOOKUP(AH108,'得点テーブル'!$B$14:$I$59,5,0))</f>
        <v>1</v>
      </c>
      <c r="AJ108" s="22"/>
      <c r="AK108" s="21">
        <f>IF(AJ108=0,0,VLOOKUP(AJ108,'得点テーブル'!$B$14:$K$59,9,0))</f>
        <v>0</v>
      </c>
      <c r="AL108" s="73"/>
      <c r="AM108" s="173">
        <f>IF(AL108=0,0,VLOOKUP(AL108,'得点テーブル'!$B$14:$K$59,10,0))</f>
        <v>0</v>
      </c>
      <c r="AN108" s="73"/>
      <c r="AO108" s="173">
        <f>IF(AN108=0,0,VLOOKUP(AN108,'得点テーブル'!$B$14:$K$59,10,0))</f>
        <v>0</v>
      </c>
      <c r="AP108" s="73"/>
      <c r="AQ108" s="173">
        <f>IF(AP108=0,0,VLOOKUP(AP108,'得点テーブル'!$B$14:$K$59,10,0))</f>
        <v>0</v>
      </c>
      <c r="AR108" s="73"/>
      <c r="AS108" s="173">
        <f>IF(AR108=0,0,VLOOKUP(AR108,'得点テーブル'!$B$14:$K$59,10,0))*1.25</f>
        <v>0</v>
      </c>
      <c r="AT108" s="73"/>
      <c r="AU108" s="173">
        <f>IF(AT108=0,0,VLOOKUP(AT108,'得点テーブル'!$B$14:$K$59,10,0))</f>
        <v>0</v>
      </c>
    </row>
    <row r="109" spans="2:47" ht="13.5">
      <c r="B109" s="129">
        <v>111</v>
      </c>
      <c r="C109" s="23">
        <f t="shared" si="6"/>
        <v>103</v>
      </c>
      <c r="D109" s="148" t="s">
        <v>148</v>
      </c>
      <c r="E109" s="212" t="s">
        <v>529</v>
      </c>
      <c r="F109" s="132"/>
      <c r="G109" s="190">
        <f t="shared" si="7"/>
        <v>1</v>
      </c>
      <c r="H109" s="73"/>
      <c r="I109" s="21">
        <f>IF(H109=0,0,VLOOKUP(H109,'得点テーブル'!$B$14:$I$59,2,0))</f>
        <v>0</v>
      </c>
      <c r="J109" s="22"/>
      <c r="K109" s="21">
        <f>IF(J109=0,0,VLOOKUP(J109,'得点テーブル'!$B$14:$I$59,2,0))*0.25</f>
        <v>0</v>
      </c>
      <c r="L109" s="67"/>
      <c r="M109" s="21">
        <f>IF(L109=0,0,VLOOKUP(L109,'得点テーブル'!$B$14:$I$59,2,0))*1.25</f>
        <v>0</v>
      </c>
      <c r="N109" s="74"/>
      <c r="O109" s="21">
        <f>IF(N109=0,0,VLOOKUP(N109,'得点テーブル'!$B$14:$I$59,3,0))</f>
        <v>0</v>
      </c>
      <c r="P109" s="156"/>
      <c r="Q109" s="21">
        <f>IF(P109=0,0,VLOOKUP(P109,'得点テーブル'!$B$14:$I$59,3,0))*0.25</f>
        <v>0</v>
      </c>
      <c r="R109" s="74"/>
      <c r="S109" s="21">
        <f>IF(R109=0,0,VLOOKUP(R109,'得点テーブル'!$B$14:$I$59,3,0))*1.25</f>
        <v>0</v>
      </c>
      <c r="T109" s="146"/>
      <c r="U109" s="21">
        <f>IF(T109=0,0,VLOOKUP(T109,'得点テーブル'!$B$14:$I$59,4,0))</f>
        <v>0</v>
      </c>
      <c r="V109" s="67"/>
      <c r="W109" s="147">
        <f>IF(V109=0,0,VLOOKUP(V109,'得点テーブル'!$B$14:$I$59,5,0))</f>
        <v>0</v>
      </c>
      <c r="X109" s="67"/>
      <c r="Y109" s="21">
        <f>IF(X109=0,0,VLOOKUP(X109,'得点テーブル'!$B$14:$I$59,5,0))</f>
        <v>0</v>
      </c>
      <c r="Z109" s="22"/>
      <c r="AA109" s="21">
        <f>IF(Z109=0,0,VLOOKUP(Z109,'得点テーブル'!$B$14:$I$59,6,0))</f>
        <v>0</v>
      </c>
      <c r="AB109" s="67"/>
      <c r="AC109" s="21">
        <f>IF(AB109=0,0,VLOOKUP(AB109,'得点テーブル'!$B$14:$I$59,7,0))</f>
        <v>0</v>
      </c>
      <c r="AD109" s="67"/>
      <c r="AE109" s="21">
        <f>IF(AD109=0,0,VLOOKUP(AD109,'得点テーブル'!$B$14:$I$59,7,0))*1.25</f>
        <v>0</v>
      </c>
      <c r="AF109" s="138"/>
      <c r="AG109" s="21">
        <f>IF(AF109=0,0,VLOOKUP(AF109,'得点テーブル'!$B$14:$L$59,11,0))</f>
        <v>0</v>
      </c>
      <c r="AH109" s="67" t="s">
        <v>443</v>
      </c>
      <c r="AI109" s="21">
        <f>IF(AH109=0,0,VLOOKUP(AH109,'得点テーブル'!$B$14:$I$59,5,0))</f>
        <v>1</v>
      </c>
      <c r="AJ109" s="22"/>
      <c r="AK109" s="21">
        <f>IF(AJ109=0,0,VLOOKUP(AJ109,'得点テーブル'!$B$14:$K$59,9,0))</f>
        <v>0</v>
      </c>
      <c r="AL109" s="73"/>
      <c r="AM109" s="173">
        <f>IF(AL109=0,0,VLOOKUP(AL109,'得点テーブル'!$B$14:$K$59,10,0))</f>
        <v>0</v>
      </c>
      <c r="AN109" s="73"/>
      <c r="AO109" s="173">
        <f>IF(AN109=0,0,VLOOKUP(AN109,'得点テーブル'!$B$14:$K$59,10,0))</f>
        <v>0</v>
      </c>
      <c r="AP109" s="73"/>
      <c r="AQ109" s="173">
        <f>IF(AP109=0,0,VLOOKUP(AP109,'得点テーブル'!$B$14:$K$59,10,0))</f>
        <v>0</v>
      </c>
      <c r="AR109" s="73"/>
      <c r="AS109" s="173">
        <f>IF(AR109=0,0,VLOOKUP(AR109,'得点テーブル'!$B$14:$K$59,10,0))*1.25</f>
        <v>0</v>
      </c>
      <c r="AT109" s="73"/>
      <c r="AU109" s="173">
        <f>IF(AT109=0,0,VLOOKUP(AT109,'得点テーブル'!$B$14:$K$59,10,0))</f>
        <v>0</v>
      </c>
    </row>
    <row r="110" spans="2:47" ht="13.5">
      <c r="B110" s="129">
        <v>112</v>
      </c>
      <c r="C110" s="23">
        <f t="shared" si="6"/>
        <v>103</v>
      </c>
      <c r="D110" s="148" t="s">
        <v>383</v>
      </c>
      <c r="E110" s="212" t="s">
        <v>354</v>
      </c>
      <c r="F110" s="191"/>
      <c r="G110" s="190">
        <f t="shared" si="7"/>
        <v>1</v>
      </c>
      <c r="H110" s="73"/>
      <c r="I110" s="21">
        <f>IF(H110=0,0,VLOOKUP(H110,'得点テーブル'!$B$14:$I$59,2,0))</f>
        <v>0</v>
      </c>
      <c r="J110" s="22"/>
      <c r="K110" s="21">
        <f>IF(J110=0,0,VLOOKUP(J110,'得点テーブル'!$B$14:$I$59,2,0))*0.25</f>
        <v>0</v>
      </c>
      <c r="L110" s="67"/>
      <c r="M110" s="21">
        <f>IF(L110=0,0,VLOOKUP(L110,'得点テーブル'!$B$14:$I$59,2,0))*1.25</f>
        <v>0</v>
      </c>
      <c r="N110" s="74"/>
      <c r="O110" s="21">
        <f>IF(N110=0,0,VLOOKUP(N110,'得点テーブル'!$B$14:$I$59,3,0))</f>
        <v>0</v>
      </c>
      <c r="P110" s="156"/>
      <c r="Q110" s="21">
        <f>IF(P110=0,0,VLOOKUP(P110,'得点テーブル'!$B$14:$I$59,3,0))*0.25</f>
        <v>0</v>
      </c>
      <c r="R110" s="74"/>
      <c r="S110" s="21">
        <f>IF(R110=0,0,VLOOKUP(R110,'得点テーブル'!$B$14:$I$59,3,0))*1.25</f>
        <v>0</v>
      </c>
      <c r="T110" s="146"/>
      <c r="U110" s="21">
        <f>IF(T110=0,0,VLOOKUP(T110,'得点テーブル'!$B$14:$I$59,4,0))</f>
        <v>0</v>
      </c>
      <c r="V110" s="67"/>
      <c r="W110" s="147">
        <f>IF(V110=0,0,VLOOKUP(V110,'得点テーブル'!$B$14:$I$59,5,0))</f>
        <v>0</v>
      </c>
      <c r="X110" s="67"/>
      <c r="Y110" s="21">
        <f>IF(X110=0,0,VLOOKUP(X110,'得点テーブル'!$B$14:$I$59,5,0))</f>
        <v>0</v>
      </c>
      <c r="Z110" s="22"/>
      <c r="AA110" s="21">
        <f>IF(Z110=0,0,VLOOKUP(Z110,'得点テーブル'!$B$14:$I$59,6,0))</f>
        <v>0</v>
      </c>
      <c r="AB110" s="67"/>
      <c r="AC110" s="21">
        <f>IF(AB110=0,0,VLOOKUP(AB110,'得点テーブル'!$B$14:$I$59,7,0))</f>
        <v>0</v>
      </c>
      <c r="AD110" s="67"/>
      <c r="AE110" s="21">
        <f>IF(AD110=0,0,VLOOKUP(AD110,'得点テーブル'!$B$14:$I$59,7,0))*1.25</f>
        <v>0</v>
      </c>
      <c r="AF110" s="138"/>
      <c r="AG110" s="21">
        <f>IF(AF110=0,0,VLOOKUP(AF110,'得点テーブル'!$B$14:$L$59,11,0))</f>
        <v>0</v>
      </c>
      <c r="AH110" s="67" t="s">
        <v>443</v>
      </c>
      <c r="AI110" s="21">
        <f>IF(AH110=0,0,VLOOKUP(AH110,'得点テーブル'!$B$14:$I$59,5,0))</f>
        <v>1</v>
      </c>
      <c r="AJ110" s="22"/>
      <c r="AK110" s="21">
        <f>IF(AJ110=0,0,VLOOKUP(AJ110,'得点テーブル'!$B$14:$K$59,9,0))</f>
        <v>0</v>
      </c>
      <c r="AL110" s="73"/>
      <c r="AM110" s="173">
        <f>IF(AL110=0,0,VLOOKUP(AL110,'得点テーブル'!$B$14:$K$59,10,0))</f>
        <v>0</v>
      </c>
      <c r="AN110" s="73"/>
      <c r="AO110" s="173">
        <f>IF(AN110=0,0,VLOOKUP(AN110,'得点テーブル'!$B$14:$K$59,10,0))</f>
        <v>0</v>
      </c>
      <c r="AP110" s="73"/>
      <c r="AQ110" s="173">
        <f>IF(AP110=0,0,VLOOKUP(AP110,'得点テーブル'!$B$14:$K$59,10,0))</f>
        <v>0</v>
      </c>
      <c r="AR110" s="73"/>
      <c r="AS110" s="173">
        <f>IF(AR110=0,0,VLOOKUP(AR110,'得点テーブル'!$B$14:$K$59,10,0))*1.25</f>
        <v>0</v>
      </c>
      <c r="AT110" s="73"/>
      <c r="AU110" s="173">
        <f>IF(AT110=0,0,VLOOKUP(AT110,'得点テーブル'!$B$14:$K$59,10,0))</f>
        <v>0</v>
      </c>
    </row>
    <row r="111" spans="2:47" ht="13.5">
      <c r="B111" s="129">
        <v>113</v>
      </c>
      <c r="C111" s="23">
        <f t="shared" si="6"/>
        <v>103</v>
      </c>
      <c r="D111" s="148" t="s">
        <v>599</v>
      </c>
      <c r="E111" s="240" t="s">
        <v>516</v>
      </c>
      <c r="F111" s="240" t="s">
        <v>629</v>
      </c>
      <c r="G111" s="190">
        <f t="shared" si="7"/>
        <v>1</v>
      </c>
      <c r="H111" s="73"/>
      <c r="I111" s="21">
        <f>IF(H111=0,0,VLOOKUP(H111,'得点テーブル'!$B$14:$I$59,2,0))</f>
        <v>0</v>
      </c>
      <c r="J111" s="22"/>
      <c r="K111" s="21">
        <f>IF(J111=0,0,VLOOKUP(J111,'得点テーブル'!$B$14:$I$59,2,0))*0.25</f>
        <v>0</v>
      </c>
      <c r="L111" s="67"/>
      <c r="M111" s="21">
        <f>IF(L111=0,0,VLOOKUP(L111,'得点テーブル'!$B$14:$I$59,2,0))*1.25</f>
        <v>0</v>
      </c>
      <c r="N111" s="74"/>
      <c r="O111" s="21">
        <f>IF(N111=0,0,VLOOKUP(N111,'得点テーブル'!$B$14:$I$59,3,0))</f>
        <v>0</v>
      </c>
      <c r="P111" s="156"/>
      <c r="Q111" s="21">
        <f>IF(P111=0,0,VLOOKUP(P111,'得点テーブル'!$B$14:$I$59,3,0))*0.25</f>
        <v>0</v>
      </c>
      <c r="R111" s="74"/>
      <c r="S111" s="21">
        <f>IF(R111=0,0,VLOOKUP(R111,'得点テーブル'!$B$14:$I$59,3,0))*1.25</f>
        <v>0</v>
      </c>
      <c r="T111" s="146"/>
      <c r="U111" s="21">
        <f>IF(T111=0,0,VLOOKUP(T111,'得点テーブル'!$B$14:$I$59,4,0))</f>
        <v>0</v>
      </c>
      <c r="V111" s="67" t="s">
        <v>443</v>
      </c>
      <c r="W111" s="147">
        <f>IF(V111=0,0,VLOOKUP(V111,'得点テーブル'!$B$14:$I$59,5,0))</f>
        <v>1</v>
      </c>
      <c r="X111" s="67"/>
      <c r="Y111" s="21">
        <f>IF(X111=0,0,VLOOKUP(X111,'得点テーブル'!$B$14:$I$59,5,0))</f>
        <v>0</v>
      </c>
      <c r="Z111" s="22"/>
      <c r="AA111" s="21">
        <f>IF(Z111=0,0,VLOOKUP(Z111,'得点テーブル'!$B$14:$I$59,6,0))</f>
        <v>0</v>
      </c>
      <c r="AB111" s="67"/>
      <c r="AC111" s="21">
        <f>IF(AB111=0,0,VLOOKUP(AB111,'得点テーブル'!$B$14:$I$59,7,0))</f>
        <v>0</v>
      </c>
      <c r="AD111" s="67"/>
      <c r="AE111" s="21">
        <f>IF(AD111=0,0,VLOOKUP(AD111,'得点テーブル'!$B$14:$I$59,7,0))*1.25</f>
        <v>0</v>
      </c>
      <c r="AF111" s="138"/>
      <c r="AG111" s="21">
        <f>IF(AF111=0,0,VLOOKUP(AF111,'得点テーブル'!$B$14:$L$59,11,0))</f>
        <v>0</v>
      </c>
      <c r="AH111" s="67"/>
      <c r="AI111" s="21">
        <f>IF(AH111=0,0,VLOOKUP(AH111,'得点テーブル'!$B$14:$I$59,5,0))</f>
        <v>0</v>
      </c>
      <c r="AJ111" s="22"/>
      <c r="AK111" s="21">
        <f>IF(AJ111=0,0,VLOOKUP(AJ111,'得点テーブル'!$B$14:$K$59,9,0))</f>
        <v>0</v>
      </c>
      <c r="AL111" s="73"/>
      <c r="AM111" s="173">
        <f>IF(AL111=0,0,VLOOKUP(AL111,'得点テーブル'!$B$14:$K$59,10,0))</f>
        <v>0</v>
      </c>
      <c r="AN111" s="73"/>
      <c r="AO111" s="173">
        <f>IF(AN111=0,0,VLOOKUP(AN111,'得点テーブル'!$B$14:$K$59,10,0))</f>
        <v>0</v>
      </c>
      <c r="AP111" s="73"/>
      <c r="AQ111" s="173">
        <f>IF(AP111=0,0,VLOOKUP(AP111,'得点テーブル'!$B$14:$K$59,10,0))</f>
        <v>0</v>
      </c>
      <c r="AR111" s="73"/>
      <c r="AS111" s="173">
        <f>IF(AR111=0,0,VLOOKUP(AR111,'得点テーブル'!$B$14:$K$59,10,0))*1.25</f>
        <v>0</v>
      </c>
      <c r="AT111" s="73"/>
      <c r="AU111" s="173">
        <f>IF(AT111=0,0,VLOOKUP(AT111,'得点テーブル'!$B$14:$K$59,10,0))</f>
        <v>0</v>
      </c>
    </row>
    <row r="112" spans="2:47" ht="13.5">
      <c r="B112" s="129">
        <v>114</v>
      </c>
      <c r="C112" s="23">
        <f t="shared" si="6"/>
      </c>
      <c r="D112" s="93" t="s">
        <v>193</v>
      </c>
      <c r="E112" s="212" t="s">
        <v>567</v>
      </c>
      <c r="F112" s="164" t="s">
        <v>119</v>
      </c>
      <c r="G112" s="190">
        <f t="shared" si="7"/>
        <v>0</v>
      </c>
      <c r="H112" s="73"/>
      <c r="I112" s="21">
        <f>IF(H112=0,0,VLOOKUP(H112,'得点テーブル'!$B$14:$I$59,2,0))</f>
        <v>0</v>
      </c>
      <c r="J112" s="22"/>
      <c r="K112" s="21">
        <f>IF(J112=0,0,VLOOKUP(J112,'得点テーブル'!$B$14:$I$59,2,0))*0.25</f>
        <v>0</v>
      </c>
      <c r="L112" s="67"/>
      <c r="M112" s="21">
        <f>IF(L112=0,0,VLOOKUP(L112,'得点テーブル'!$B$14:$I$59,2,0))*1.25</f>
        <v>0</v>
      </c>
      <c r="N112" s="74"/>
      <c r="O112" s="21">
        <f>IF(N112=0,0,VLOOKUP(N112,'得点テーブル'!$B$14:$I$59,3,0))</f>
        <v>0</v>
      </c>
      <c r="P112" s="156"/>
      <c r="Q112" s="21">
        <f>IF(P112=0,0,VLOOKUP(P112,'得点テーブル'!$B$14:$I$59,3,0))*0.25</f>
        <v>0</v>
      </c>
      <c r="R112" s="74"/>
      <c r="S112" s="21">
        <f>IF(R112=0,0,VLOOKUP(R112,'得点テーブル'!$B$14:$I$59,3,0))*1.25</f>
        <v>0</v>
      </c>
      <c r="T112" s="146"/>
      <c r="U112" s="21">
        <f>IF(T112=0,0,VLOOKUP(T112,'得点テーブル'!$B$14:$I$59,4,0))</f>
        <v>0</v>
      </c>
      <c r="V112" s="67"/>
      <c r="W112" s="147">
        <f>IF(V112=0,0,VLOOKUP(V112,'得点テーブル'!$B$14:$I$59,5,0))</f>
        <v>0</v>
      </c>
      <c r="X112" s="67"/>
      <c r="Y112" s="21">
        <f>IF(X112=0,0,VLOOKUP(X112,'得点テーブル'!$B$14:$I$59,5,0))</f>
        <v>0</v>
      </c>
      <c r="Z112" s="22"/>
      <c r="AA112" s="21">
        <f>IF(Z112=0,0,VLOOKUP(Z112,'得点テーブル'!$B$14:$I$59,6,0))</f>
        <v>0</v>
      </c>
      <c r="AB112" s="67"/>
      <c r="AC112" s="21">
        <f>IF(AB112=0,0,VLOOKUP(AB112,'得点テーブル'!$B$14:$I$59,7,0))</f>
        <v>0</v>
      </c>
      <c r="AD112" s="67"/>
      <c r="AE112" s="21">
        <f>IF(AD112=0,0,VLOOKUP(AD112,'得点テーブル'!$B$14:$I$59,7,0))*1.25</f>
        <v>0</v>
      </c>
      <c r="AF112" s="138"/>
      <c r="AG112" s="21">
        <f>IF(AF112=0,0,VLOOKUP(AF112,'得点テーブル'!$B$14:$L$59,11,0))</f>
        <v>0</v>
      </c>
      <c r="AH112" s="67"/>
      <c r="AI112" s="21">
        <f>IF(AH112=0,0,VLOOKUP(AH112,'得点テーブル'!$B$14:$I$59,5,0))</f>
        <v>0</v>
      </c>
      <c r="AJ112" s="22"/>
      <c r="AK112" s="21">
        <f>IF(AJ112=0,0,VLOOKUP(AJ112,'得点テーブル'!$B$14:$K$59,9,0))</f>
        <v>0</v>
      </c>
      <c r="AL112" s="73"/>
      <c r="AM112" s="173">
        <f>IF(AL112=0,0,VLOOKUP(AL112,'得点テーブル'!$B$14:$K$59,10,0))</f>
        <v>0</v>
      </c>
      <c r="AN112" s="73"/>
      <c r="AO112" s="173">
        <f>IF(AN112=0,0,VLOOKUP(AN112,'得点テーブル'!$B$14:$K$59,10,0))</f>
        <v>0</v>
      </c>
      <c r="AP112" s="73"/>
      <c r="AQ112" s="173">
        <f>IF(AP112=0,0,VLOOKUP(AP112,'得点テーブル'!$B$14:$K$59,10,0))</f>
        <v>0</v>
      </c>
      <c r="AR112" s="73"/>
      <c r="AS112" s="173">
        <f>IF(AR112=0,0,VLOOKUP(AR112,'得点テーブル'!$B$14:$K$59,10,0))*1.25</f>
        <v>0</v>
      </c>
      <c r="AT112" s="73"/>
      <c r="AU112" s="173">
        <f>IF(AT112=0,0,VLOOKUP(AT112,'得点テーブル'!$B$14:$K$59,10,0))</f>
        <v>0</v>
      </c>
    </row>
    <row r="113" spans="2:47" ht="13.5">
      <c r="B113" s="129">
        <v>115</v>
      </c>
      <c r="C113" s="23">
        <f t="shared" si="6"/>
      </c>
      <c r="D113" s="93" t="s">
        <v>446</v>
      </c>
      <c r="E113" s="212" t="s">
        <v>475</v>
      </c>
      <c r="F113" s="191" t="s">
        <v>118</v>
      </c>
      <c r="G113" s="190">
        <f t="shared" si="7"/>
        <v>0</v>
      </c>
      <c r="H113" s="73"/>
      <c r="I113" s="21">
        <f>IF(H113=0,0,VLOOKUP(H113,'得点テーブル'!$B$14:$I$59,2,0))</f>
        <v>0</v>
      </c>
      <c r="J113" s="22"/>
      <c r="K113" s="21">
        <f>IF(J113=0,0,VLOOKUP(J113,'得点テーブル'!$B$14:$I$59,2,0))*0.25</f>
        <v>0</v>
      </c>
      <c r="L113" s="67"/>
      <c r="M113" s="21">
        <f>IF(L113=0,0,VLOOKUP(L113,'得点テーブル'!$B$14:$I$59,2,0))*1.25</f>
        <v>0</v>
      </c>
      <c r="N113" s="74"/>
      <c r="O113" s="21">
        <f>IF(N113=0,0,VLOOKUP(N113,'得点テーブル'!$B$14:$I$59,3,0))</f>
        <v>0</v>
      </c>
      <c r="P113" s="156"/>
      <c r="Q113" s="21">
        <f>IF(P113=0,0,VLOOKUP(P113,'得点テーブル'!$B$14:$I$59,3,0))*0.25</f>
        <v>0</v>
      </c>
      <c r="R113" s="74"/>
      <c r="S113" s="21">
        <f>IF(R113=0,0,VLOOKUP(R113,'得点テーブル'!$B$14:$I$59,3,0))*1.25</f>
        <v>0</v>
      </c>
      <c r="T113" s="146"/>
      <c r="U113" s="21">
        <f>IF(T113=0,0,VLOOKUP(T113,'得点テーブル'!$B$14:$I$59,4,0))</f>
        <v>0</v>
      </c>
      <c r="V113" s="67"/>
      <c r="W113" s="147">
        <f>IF(V113=0,0,VLOOKUP(V113,'得点テーブル'!$B$14:$I$59,5,0))</f>
        <v>0</v>
      </c>
      <c r="X113" s="67"/>
      <c r="Y113" s="21">
        <f>IF(X113=0,0,VLOOKUP(X113,'得点テーブル'!$B$14:$I$59,5,0))</f>
        <v>0</v>
      </c>
      <c r="Z113" s="22"/>
      <c r="AA113" s="21">
        <f>IF(Z113=0,0,VLOOKUP(Z113,'得点テーブル'!$B$14:$I$59,6,0))</f>
        <v>0</v>
      </c>
      <c r="AB113" s="67"/>
      <c r="AC113" s="21">
        <f>IF(AB113=0,0,VLOOKUP(AB113,'得点テーブル'!$B$14:$I$59,7,0))</f>
        <v>0</v>
      </c>
      <c r="AD113" s="67"/>
      <c r="AE113" s="21">
        <f>IF(AD113=0,0,VLOOKUP(AD113,'得点テーブル'!$B$14:$I$59,7,0))*1.25</f>
        <v>0</v>
      </c>
      <c r="AF113" s="107"/>
      <c r="AG113" s="21">
        <f>IF(AF113=0,0,VLOOKUP(AF113,'得点テーブル'!$B$14:$L$59,11,0))</f>
        <v>0</v>
      </c>
      <c r="AH113" s="67"/>
      <c r="AI113" s="21">
        <f>IF(AH113=0,0,VLOOKUP(AH113,'得点テーブル'!$B$14:$I$59,5,0))</f>
        <v>0</v>
      </c>
      <c r="AJ113" s="67"/>
      <c r="AK113" s="21">
        <f>IF(AJ113=0,0,VLOOKUP(AJ113,'得点テーブル'!$B$14:$K$59,9,0))</f>
        <v>0</v>
      </c>
      <c r="AL113" s="73"/>
      <c r="AM113" s="173">
        <f>IF(AL113=0,0,VLOOKUP(AL113,'得点テーブル'!$B$14:$K$59,10,0))</f>
        <v>0</v>
      </c>
      <c r="AN113" s="73"/>
      <c r="AO113" s="173">
        <f>IF(AN113=0,0,VLOOKUP(AN113,'得点テーブル'!$B$14:$K$59,10,0))</f>
        <v>0</v>
      </c>
      <c r="AP113" s="73"/>
      <c r="AQ113" s="173">
        <f>IF(AP113=0,0,VLOOKUP(AP113,'得点テーブル'!$B$14:$K$59,10,0))</f>
        <v>0</v>
      </c>
      <c r="AR113" s="73"/>
      <c r="AS113" s="173">
        <f>IF(AR113=0,0,VLOOKUP(AR113,'得点テーブル'!$B$14:$K$59,10,0))*1.25</f>
        <v>0</v>
      </c>
      <c r="AT113" s="73"/>
      <c r="AU113" s="173">
        <f>IF(AT113=0,0,VLOOKUP(AT113,'得点テーブル'!$B$14:$K$59,10,0))</f>
        <v>0</v>
      </c>
    </row>
    <row r="114" spans="2:47" ht="13.5">
      <c r="B114" s="129">
        <v>116</v>
      </c>
      <c r="C114" s="23">
        <f t="shared" si="6"/>
      </c>
      <c r="D114" s="93" t="s">
        <v>384</v>
      </c>
      <c r="E114" s="231" t="s">
        <v>412</v>
      </c>
      <c r="F114" s="164" t="s">
        <v>119</v>
      </c>
      <c r="G114" s="190">
        <f t="shared" si="7"/>
        <v>0</v>
      </c>
      <c r="H114" s="73"/>
      <c r="I114" s="21">
        <f>IF(H114=0,0,VLOOKUP(H114,'得点テーブル'!$B$14:$I$59,2,0))</f>
        <v>0</v>
      </c>
      <c r="J114" s="22"/>
      <c r="K114" s="21">
        <f>IF(J114=0,0,VLOOKUP(J114,'得点テーブル'!$B$14:$I$59,2,0))*0.25</f>
        <v>0</v>
      </c>
      <c r="L114" s="67"/>
      <c r="M114" s="21">
        <f>IF(L114=0,0,VLOOKUP(L114,'得点テーブル'!$B$14:$I$59,2,0))*1.25</f>
        <v>0</v>
      </c>
      <c r="N114" s="74"/>
      <c r="O114" s="21">
        <f>IF(N114=0,0,VLOOKUP(N114,'得点テーブル'!$B$14:$I$59,3,0))</f>
        <v>0</v>
      </c>
      <c r="P114" s="156"/>
      <c r="Q114" s="21">
        <f>IF(P114=0,0,VLOOKUP(P114,'得点テーブル'!$B$14:$I$59,3,0))*0.25</f>
        <v>0</v>
      </c>
      <c r="R114" s="74"/>
      <c r="S114" s="21">
        <f>IF(R114=0,0,VLOOKUP(R114,'得点テーブル'!$B$14:$I$59,3,0))*1.25</f>
        <v>0</v>
      </c>
      <c r="T114" s="146"/>
      <c r="U114" s="21">
        <f>IF(T114=0,0,VLOOKUP(T114,'得点テーブル'!$B$14:$I$59,4,0))</f>
        <v>0</v>
      </c>
      <c r="V114" s="67"/>
      <c r="W114" s="147">
        <f>IF(V114=0,0,VLOOKUP(V114,'得点テーブル'!$B$14:$I$59,5,0))</f>
        <v>0</v>
      </c>
      <c r="X114" s="67"/>
      <c r="Y114" s="21">
        <f>IF(X114=0,0,VLOOKUP(X114,'得点テーブル'!$B$14:$I$59,5,0))</f>
        <v>0</v>
      </c>
      <c r="Z114" s="22"/>
      <c r="AA114" s="21">
        <f>IF(Z114=0,0,VLOOKUP(Z114,'得点テーブル'!$B$14:$I$59,6,0))</f>
        <v>0</v>
      </c>
      <c r="AB114" s="67"/>
      <c r="AC114" s="21">
        <f>IF(AB114=0,0,VLOOKUP(AB114,'得点テーブル'!$B$14:$I$59,7,0))</f>
        <v>0</v>
      </c>
      <c r="AD114" s="67"/>
      <c r="AE114" s="21">
        <f>IF(AD114=0,0,VLOOKUP(AD114,'得点テーブル'!$B$14:$I$59,7,0))*1.25</f>
        <v>0</v>
      </c>
      <c r="AF114" s="138"/>
      <c r="AG114" s="21">
        <f>IF(AF114=0,0,VLOOKUP(AF114,'得点テーブル'!$B$14:$L$59,11,0))</f>
        <v>0</v>
      </c>
      <c r="AH114" s="67"/>
      <c r="AI114" s="21">
        <f>IF(AH114=0,0,VLOOKUP(AH114,'得点テーブル'!$B$14:$I$59,5,0))</f>
        <v>0</v>
      </c>
      <c r="AJ114" s="22"/>
      <c r="AK114" s="21">
        <f>IF(AJ114=0,0,VLOOKUP(AJ114,'得点テーブル'!$B$14:$K$59,9,0))</f>
        <v>0</v>
      </c>
      <c r="AL114" s="73"/>
      <c r="AM114" s="173">
        <f>IF(AL114=0,0,VLOOKUP(AL114,'得点テーブル'!$B$14:$K$59,10,0))</f>
        <v>0</v>
      </c>
      <c r="AN114" s="73"/>
      <c r="AO114" s="173">
        <f>IF(AN114=0,0,VLOOKUP(AN114,'得点テーブル'!$B$14:$K$59,10,0))</f>
        <v>0</v>
      </c>
      <c r="AP114" s="73"/>
      <c r="AQ114" s="173">
        <f>IF(AP114=0,0,VLOOKUP(AP114,'得点テーブル'!$B$14:$K$59,10,0))</f>
        <v>0</v>
      </c>
      <c r="AR114" s="73"/>
      <c r="AS114" s="173">
        <f>IF(AR114=0,0,VLOOKUP(AR114,'得点テーブル'!$B$14:$K$59,10,0))*1.25</f>
        <v>0</v>
      </c>
      <c r="AT114" s="73"/>
      <c r="AU114" s="173">
        <f>IF(AT114=0,0,VLOOKUP(AT114,'得点テーブル'!$B$14:$K$59,10,0))</f>
        <v>0</v>
      </c>
    </row>
    <row r="115" spans="2:47" ht="13.5">
      <c r="B115" s="129">
        <v>117</v>
      </c>
      <c r="C115" s="23">
        <f t="shared" si="6"/>
      </c>
      <c r="D115" s="148" t="s">
        <v>381</v>
      </c>
      <c r="E115" s="212" t="s">
        <v>516</v>
      </c>
      <c r="F115" s="164" t="s">
        <v>85</v>
      </c>
      <c r="G115" s="190">
        <f t="shared" si="7"/>
        <v>0</v>
      </c>
      <c r="H115" s="73"/>
      <c r="I115" s="21">
        <f>IF(H115=0,0,VLOOKUP(H115,'得点テーブル'!$B$14:$I$59,2,0))</f>
        <v>0</v>
      </c>
      <c r="J115" s="22"/>
      <c r="K115" s="21">
        <f>IF(J115=0,0,VLOOKUP(J115,'得点テーブル'!$B$14:$I$59,2,0))*0.25</f>
        <v>0</v>
      </c>
      <c r="L115" s="67"/>
      <c r="M115" s="21">
        <f>IF(L115=0,0,VLOOKUP(L115,'得点テーブル'!$B$14:$I$59,2,0))*1.25</f>
        <v>0</v>
      </c>
      <c r="N115" s="74"/>
      <c r="O115" s="21">
        <f>IF(N115=0,0,VLOOKUP(N115,'得点テーブル'!$B$14:$I$59,3,0))</f>
        <v>0</v>
      </c>
      <c r="P115" s="156"/>
      <c r="Q115" s="21">
        <f>IF(P115=0,0,VLOOKUP(P115,'得点テーブル'!$B$14:$I$59,3,0))*0.25</f>
        <v>0</v>
      </c>
      <c r="R115" s="74"/>
      <c r="S115" s="21">
        <f>IF(R115=0,0,VLOOKUP(R115,'得点テーブル'!$B$14:$I$59,3,0))*1.25</f>
        <v>0</v>
      </c>
      <c r="T115" s="146"/>
      <c r="U115" s="21">
        <f>IF(T115=0,0,VLOOKUP(T115,'得点テーブル'!$B$14:$I$59,4,0))</f>
        <v>0</v>
      </c>
      <c r="V115" s="67"/>
      <c r="W115" s="147">
        <f>IF(V115=0,0,VLOOKUP(V115,'得点テーブル'!$B$14:$I$59,5,0))</f>
        <v>0</v>
      </c>
      <c r="X115" s="67"/>
      <c r="Y115" s="21">
        <f>IF(X115=0,0,VLOOKUP(X115,'得点テーブル'!$B$14:$I$59,5,0))</f>
        <v>0</v>
      </c>
      <c r="Z115" s="22"/>
      <c r="AA115" s="21">
        <f>IF(Z115=0,0,VLOOKUP(Z115,'得点テーブル'!$B$14:$I$59,6,0))</f>
        <v>0</v>
      </c>
      <c r="AB115" s="67"/>
      <c r="AC115" s="21">
        <f>IF(AB115=0,0,VLOOKUP(AB115,'得点テーブル'!$B$14:$I$59,7,0))</f>
        <v>0</v>
      </c>
      <c r="AD115" s="67"/>
      <c r="AE115" s="21">
        <f>IF(AD115=0,0,VLOOKUP(AD115,'得点テーブル'!$B$14:$I$59,7,0))*1.25</f>
        <v>0</v>
      </c>
      <c r="AF115" s="138"/>
      <c r="AG115" s="21">
        <f>IF(AF115=0,0,VLOOKUP(AF115,'得点テーブル'!$B$14:$L$59,11,0))</f>
        <v>0</v>
      </c>
      <c r="AH115" s="67"/>
      <c r="AI115" s="21">
        <f>IF(AH115=0,0,VLOOKUP(AH115,'得点テーブル'!$B$14:$I$59,5,0))</f>
        <v>0</v>
      </c>
      <c r="AJ115" s="22"/>
      <c r="AK115" s="21">
        <f>IF(AJ115=0,0,VLOOKUP(AJ115,'得点テーブル'!$B$14:$K$59,9,0))</f>
        <v>0</v>
      </c>
      <c r="AL115" s="73"/>
      <c r="AM115" s="173">
        <f>IF(AL115=0,0,VLOOKUP(AL115,'得点テーブル'!$B$14:$K$59,10,0))</f>
        <v>0</v>
      </c>
      <c r="AN115" s="73"/>
      <c r="AO115" s="173">
        <f>IF(AN115=0,0,VLOOKUP(AN115,'得点テーブル'!$B$14:$K$59,10,0))</f>
        <v>0</v>
      </c>
      <c r="AP115" s="73"/>
      <c r="AQ115" s="173">
        <f>IF(AP115=0,0,VLOOKUP(AP115,'得点テーブル'!$B$14:$K$59,10,0))</f>
        <v>0</v>
      </c>
      <c r="AR115" s="73"/>
      <c r="AS115" s="173">
        <f>IF(AR115=0,0,VLOOKUP(AR115,'得点テーブル'!$B$14:$K$59,10,0))*1.25</f>
        <v>0</v>
      </c>
      <c r="AT115" s="73"/>
      <c r="AU115" s="173">
        <f>IF(AT115=0,0,VLOOKUP(AT115,'得点テーブル'!$B$14:$K$59,10,0))</f>
        <v>0</v>
      </c>
    </row>
    <row r="116" spans="2:47" ht="13.5">
      <c r="B116" s="129">
        <v>118</v>
      </c>
      <c r="C116" s="23">
        <f t="shared" si="6"/>
      </c>
      <c r="D116" s="93" t="s">
        <v>569</v>
      </c>
      <c r="E116" s="212" t="s">
        <v>444</v>
      </c>
      <c r="F116" s="164" t="s">
        <v>85</v>
      </c>
      <c r="G116" s="190">
        <f t="shared" si="7"/>
        <v>0</v>
      </c>
      <c r="H116" s="73"/>
      <c r="I116" s="21">
        <f>IF(H116=0,0,VLOOKUP(H116,'得点テーブル'!$B$14:$I$59,2,0))</f>
        <v>0</v>
      </c>
      <c r="J116" s="22"/>
      <c r="K116" s="21">
        <f>IF(J116=0,0,VLOOKUP(J116,'得点テーブル'!$B$14:$I$59,2,0))*0.25</f>
        <v>0</v>
      </c>
      <c r="L116" s="67"/>
      <c r="M116" s="21">
        <f>IF(L116=0,0,VLOOKUP(L116,'得点テーブル'!$B$14:$I$59,2,0))*1.25</f>
        <v>0</v>
      </c>
      <c r="N116" s="74"/>
      <c r="O116" s="21">
        <f>IF(N116=0,0,VLOOKUP(N116,'得点テーブル'!$B$14:$I$59,3,0))</f>
        <v>0</v>
      </c>
      <c r="P116" s="156"/>
      <c r="Q116" s="21">
        <f>IF(P116=0,0,VLOOKUP(P116,'得点テーブル'!$B$14:$I$59,3,0))*0.25</f>
        <v>0</v>
      </c>
      <c r="R116" s="74"/>
      <c r="S116" s="21">
        <f>IF(R116=0,0,VLOOKUP(R116,'得点テーブル'!$B$14:$I$59,3,0))*1.25</f>
        <v>0</v>
      </c>
      <c r="T116" s="146"/>
      <c r="U116" s="21">
        <f>IF(T116=0,0,VLOOKUP(T116,'得点テーブル'!$B$14:$I$59,4,0))</f>
        <v>0</v>
      </c>
      <c r="V116" s="67"/>
      <c r="W116" s="147">
        <f>IF(V116=0,0,VLOOKUP(V116,'得点テーブル'!$B$14:$I$59,5,0))</f>
        <v>0</v>
      </c>
      <c r="X116" s="67"/>
      <c r="Y116" s="21">
        <f>IF(X116=0,0,VLOOKUP(X116,'得点テーブル'!$B$14:$I$59,5,0))</f>
        <v>0</v>
      </c>
      <c r="Z116" s="22"/>
      <c r="AA116" s="21">
        <f>IF(Z116=0,0,VLOOKUP(Z116,'得点テーブル'!$B$14:$I$59,6,0))</f>
        <v>0</v>
      </c>
      <c r="AB116" s="67"/>
      <c r="AC116" s="21">
        <f>IF(AB116=0,0,VLOOKUP(AB116,'得点テーブル'!$B$14:$I$59,7,0))</f>
        <v>0</v>
      </c>
      <c r="AD116" s="67"/>
      <c r="AE116" s="21">
        <f>IF(AD116=0,0,VLOOKUP(AD116,'得点テーブル'!$B$14:$I$59,7,0))*1.25</f>
        <v>0</v>
      </c>
      <c r="AF116" s="138"/>
      <c r="AG116" s="21">
        <f>IF(AF116=0,0,VLOOKUP(AF116,'得点テーブル'!$B$14:$L$59,11,0))</f>
        <v>0</v>
      </c>
      <c r="AH116" s="67"/>
      <c r="AI116" s="21">
        <f>IF(AH116=0,0,VLOOKUP(AH116,'得点テーブル'!$B$14:$I$59,5,0))</f>
        <v>0</v>
      </c>
      <c r="AJ116" s="22"/>
      <c r="AK116" s="21">
        <f>IF(AJ116=0,0,VLOOKUP(AJ116,'得点テーブル'!$B$14:$K$59,9,0))</f>
        <v>0</v>
      </c>
      <c r="AL116" s="73"/>
      <c r="AM116" s="173">
        <f>IF(AL116=0,0,VLOOKUP(AL116,'得点テーブル'!$B$14:$K$59,10,0))</f>
        <v>0</v>
      </c>
      <c r="AN116" s="73"/>
      <c r="AO116" s="173">
        <f>IF(AN116=0,0,VLOOKUP(AN116,'得点テーブル'!$B$14:$K$59,10,0))</f>
        <v>0</v>
      </c>
      <c r="AP116" s="73"/>
      <c r="AQ116" s="173">
        <f>IF(AP116=0,0,VLOOKUP(AP116,'得点テーブル'!$B$14:$K$59,10,0))</f>
        <v>0</v>
      </c>
      <c r="AR116" s="73"/>
      <c r="AS116" s="173">
        <f>IF(AR116=0,0,VLOOKUP(AR116,'得点テーブル'!$B$14:$K$59,10,0))*1.25</f>
        <v>0</v>
      </c>
      <c r="AT116" s="73"/>
      <c r="AU116" s="173">
        <f>IF(AT116=0,0,VLOOKUP(AT116,'得点テーブル'!$B$14:$K$59,10,0))</f>
        <v>0</v>
      </c>
    </row>
    <row r="117" spans="2:47" ht="13.5">
      <c r="B117" s="129">
        <v>119</v>
      </c>
      <c r="C117" s="23">
        <f t="shared" si="6"/>
      </c>
      <c r="D117" s="93" t="s">
        <v>379</v>
      </c>
      <c r="E117" s="212" t="s">
        <v>224</v>
      </c>
      <c r="F117" s="164" t="s">
        <v>85</v>
      </c>
      <c r="G117" s="190">
        <f t="shared" si="7"/>
        <v>0</v>
      </c>
      <c r="H117" s="73"/>
      <c r="I117" s="21">
        <f>IF(H117=0,0,VLOOKUP(H117,'得点テーブル'!$B$14:$I$59,2,0))</f>
        <v>0</v>
      </c>
      <c r="J117" s="22"/>
      <c r="K117" s="21">
        <f>IF(J117=0,0,VLOOKUP(J117,'得点テーブル'!$B$14:$I$59,2,0))*0.25</f>
        <v>0</v>
      </c>
      <c r="L117" s="67"/>
      <c r="M117" s="21">
        <f>IF(L117=0,0,VLOOKUP(L117,'得点テーブル'!$B$14:$I$59,2,0))*1.25</f>
        <v>0</v>
      </c>
      <c r="N117" s="74"/>
      <c r="O117" s="21">
        <f>IF(N117=0,0,VLOOKUP(N117,'得点テーブル'!$B$14:$I$59,3,0))</f>
        <v>0</v>
      </c>
      <c r="P117" s="156"/>
      <c r="Q117" s="21">
        <f>IF(P117=0,0,VLOOKUP(P117,'得点テーブル'!$B$14:$I$59,3,0))*0.25</f>
        <v>0</v>
      </c>
      <c r="R117" s="74"/>
      <c r="S117" s="21">
        <f>IF(R117=0,0,VLOOKUP(R117,'得点テーブル'!$B$14:$I$59,3,0))*1.25</f>
        <v>0</v>
      </c>
      <c r="T117" s="146"/>
      <c r="U117" s="21">
        <f>IF(T117=0,0,VLOOKUP(T117,'得点テーブル'!$B$14:$I$59,4,0))</f>
        <v>0</v>
      </c>
      <c r="V117" s="67"/>
      <c r="W117" s="147">
        <f>IF(V117=0,0,VLOOKUP(V117,'得点テーブル'!$B$14:$I$59,5,0))</f>
        <v>0</v>
      </c>
      <c r="X117" s="67"/>
      <c r="Y117" s="21">
        <f>IF(X117=0,0,VLOOKUP(X117,'得点テーブル'!$B$14:$I$59,5,0))</f>
        <v>0</v>
      </c>
      <c r="Z117" s="22"/>
      <c r="AA117" s="21">
        <f>IF(Z117=0,0,VLOOKUP(Z117,'得点テーブル'!$B$14:$I$59,6,0))</f>
        <v>0</v>
      </c>
      <c r="AB117" s="67"/>
      <c r="AC117" s="21">
        <f>IF(AB117=0,0,VLOOKUP(AB117,'得点テーブル'!$B$14:$I$59,7,0))</f>
        <v>0</v>
      </c>
      <c r="AD117" s="67"/>
      <c r="AE117" s="21">
        <f>IF(AD117=0,0,VLOOKUP(AD117,'得点テーブル'!$B$14:$I$59,7,0))*1.25</f>
        <v>0</v>
      </c>
      <c r="AF117" s="138"/>
      <c r="AG117" s="21">
        <f>IF(AF117=0,0,VLOOKUP(AF117,'得点テーブル'!$B$14:$L$59,11,0))</f>
        <v>0</v>
      </c>
      <c r="AH117" s="67"/>
      <c r="AI117" s="21">
        <f>IF(AH117=0,0,VLOOKUP(AH117,'得点テーブル'!$B$14:$I$59,5,0))</f>
        <v>0</v>
      </c>
      <c r="AJ117" s="22"/>
      <c r="AK117" s="21">
        <f>IF(AJ117=0,0,VLOOKUP(AJ117,'得点テーブル'!$B$14:$K$59,9,0))</f>
        <v>0</v>
      </c>
      <c r="AL117" s="73"/>
      <c r="AM117" s="173">
        <f>IF(AL117=0,0,VLOOKUP(AL117,'得点テーブル'!$B$14:$K$59,10,0))</f>
        <v>0</v>
      </c>
      <c r="AN117" s="73"/>
      <c r="AO117" s="173">
        <f>IF(AN117=0,0,VLOOKUP(AN117,'得点テーブル'!$B$14:$K$59,10,0))</f>
        <v>0</v>
      </c>
      <c r="AP117" s="73"/>
      <c r="AQ117" s="173">
        <f>IF(AP117=0,0,VLOOKUP(AP117,'得点テーブル'!$B$14:$K$59,10,0))</f>
        <v>0</v>
      </c>
      <c r="AR117" s="73"/>
      <c r="AS117" s="173">
        <f>IF(AR117=0,0,VLOOKUP(AR117,'得点テーブル'!$B$14:$K$59,10,0))*1.25</f>
        <v>0</v>
      </c>
      <c r="AT117" s="73"/>
      <c r="AU117" s="173">
        <f>IF(AT117=0,0,VLOOKUP(AT117,'得点テーブル'!$B$14:$K$59,10,0))</f>
        <v>0</v>
      </c>
    </row>
    <row r="118" spans="2:47" ht="13.5">
      <c r="B118" s="129">
        <v>120</v>
      </c>
      <c r="C118" s="23">
        <f t="shared" si="6"/>
      </c>
      <c r="D118" s="148" t="s">
        <v>301</v>
      </c>
      <c r="E118" s="212" t="s">
        <v>292</v>
      </c>
      <c r="F118" s="164" t="s">
        <v>85</v>
      </c>
      <c r="G118" s="190">
        <f t="shared" si="7"/>
        <v>0</v>
      </c>
      <c r="H118" s="73"/>
      <c r="I118" s="21">
        <f>IF(H118=0,0,VLOOKUP(H118,'得点テーブル'!$B$14:$I$59,2,0))</f>
        <v>0</v>
      </c>
      <c r="J118" s="22"/>
      <c r="K118" s="21">
        <f>IF(J118=0,0,VLOOKUP(J118,'得点テーブル'!$B$14:$I$59,2,0))*0.25</f>
        <v>0</v>
      </c>
      <c r="L118" s="67"/>
      <c r="M118" s="21">
        <f>IF(L118=0,0,VLOOKUP(L118,'得点テーブル'!$B$14:$I$59,2,0))*1.25</f>
        <v>0</v>
      </c>
      <c r="N118" s="74"/>
      <c r="O118" s="21">
        <f>IF(N118=0,0,VLOOKUP(N118,'得点テーブル'!$B$14:$I$59,3,0))</f>
        <v>0</v>
      </c>
      <c r="P118" s="156"/>
      <c r="Q118" s="21">
        <f>IF(P118=0,0,VLOOKUP(P118,'得点テーブル'!$B$14:$I$59,3,0))*0.25</f>
        <v>0</v>
      </c>
      <c r="R118" s="74"/>
      <c r="S118" s="21">
        <f>IF(R118=0,0,VLOOKUP(R118,'得点テーブル'!$B$14:$I$59,3,0))*1.25</f>
        <v>0</v>
      </c>
      <c r="T118" s="146"/>
      <c r="U118" s="21">
        <f>IF(T118=0,0,VLOOKUP(T118,'得点テーブル'!$B$14:$I$59,4,0))</f>
        <v>0</v>
      </c>
      <c r="V118" s="67"/>
      <c r="W118" s="147">
        <f>IF(V118=0,0,VLOOKUP(V118,'得点テーブル'!$B$14:$I$59,5,0))</f>
        <v>0</v>
      </c>
      <c r="X118" s="67"/>
      <c r="Y118" s="21">
        <f>IF(X118=0,0,VLOOKUP(X118,'得点テーブル'!$B$14:$I$59,5,0))</f>
        <v>0</v>
      </c>
      <c r="Z118" s="22"/>
      <c r="AA118" s="21">
        <f>IF(Z118=0,0,VLOOKUP(Z118,'得点テーブル'!$B$14:$I$59,6,0))</f>
        <v>0</v>
      </c>
      <c r="AB118" s="67"/>
      <c r="AC118" s="21">
        <f>IF(AB118=0,0,VLOOKUP(AB118,'得点テーブル'!$B$14:$I$59,7,0))</f>
        <v>0</v>
      </c>
      <c r="AD118" s="67"/>
      <c r="AE118" s="21">
        <f>IF(AD118=0,0,VLOOKUP(AD118,'得点テーブル'!$B$14:$I$59,7,0))*1.25</f>
        <v>0</v>
      </c>
      <c r="AF118" s="138"/>
      <c r="AG118" s="21">
        <f>IF(AF118=0,0,VLOOKUP(AF118,'得点テーブル'!$B$14:$L$59,11,0))</f>
        <v>0</v>
      </c>
      <c r="AH118" s="67"/>
      <c r="AI118" s="21">
        <f>IF(AH118=0,0,VLOOKUP(AH118,'得点テーブル'!$B$14:$I$59,5,0))</f>
        <v>0</v>
      </c>
      <c r="AJ118" s="22"/>
      <c r="AK118" s="21">
        <f>IF(AJ118=0,0,VLOOKUP(AJ118,'得点テーブル'!$B$14:$K$59,9,0))</f>
        <v>0</v>
      </c>
      <c r="AL118" s="73"/>
      <c r="AM118" s="173">
        <f>IF(AL118=0,0,VLOOKUP(AL118,'得点テーブル'!$B$14:$K$59,10,0))</f>
        <v>0</v>
      </c>
      <c r="AN118" s="73"/>
      <c r="AO118" s="173">
        <f>IF(AN118=0,0,VLOOKUP(AN118,'得点テーブル'!$B$14:$K$59,10,0))</f>
        <v>0</v>
      </c>
      <c r="AP118" s="73"/>
      <c r="AQ118" s="173">
        <f>IF(AP118=0,0,VLOOKUP(AP118,'得点テーブル'!$B$14:$K$59,10,0))</f>
        <v>0</v>
      </c>
      <c r="AR118" s="73"/>
      <c r="AS118" s="173">
        <f>IF(AR118=0,0,VLOOKUP(AR118,'得点テーブル'!$B$14:$K$59,10,0))*1.25</f>
        <v>0</v>
      </c>
      <c r="AT118" s="73"/>
      <c r="AU118" s="173">
        <f>IF(AT118=0,0,VLOOKUP(AT118,'得点テーブル'!$B$14:$K$59,10,0))</f>
        <v>0</v>
      </c>
    </row>
    <row r="119" spans="2:47" ht="13.5">
      <c r="B119" s="129">
        <v>121</v>
      </c>
      <c r="C119" s="23">
        <f t="shared" si="6"/>
      </c>
      <c r="D119" s="150" t="s">
        <v>169</v>
      </c>
      <c r="E119" s="211" t="s">
        <v>170</v>
      </c>
      <c r="F119" s="164" t="s">
        <v>119</v>
      </c>
      <c r="G119" s="190">
        <f t="shared" si="7"/>
        <v>0</v>
      </c>
      <c r="H119" s="73"/>
      <c r="I119" s="21">
        <f>IF(H119=0,0,VLOOKUP(H119,'得点テーブル'!$B$14:$I$59,2,0))</f>
        <v>0</v>
      </c>
      <c r="J119" s="22"/>
      <c r="K119" s="21">
        <f>IF(J119=0,0,VLOOKUP(J119,'得点テーブル'!$B$14:$I$59,2,0))*0.25</f>
        <v>0</v>
      </c>
      <c r="L119" s="67"/>
      <c r="M119" s="21">
        <f>IF(L119=0,0,VLOOKUP(L119,'得点テーブル'!$B$14:$I$59,2,0))*1.25</f>
        <v>0</v>
      </c>
      <c r="N119" s="74"/>
      <c r="O119" s="21">
        <f>IF(N119=0,0,VLOOKUP(N119,'得点テーブル'!$B$14:$I$59,3,0))</f>
        <v>0</v>
      </c>
      <c r="P119" s="156"/>
      <c r="Q119" s="21">
        <f>IF(P119=0,0,VLOOKUP(P119,'得点テーブル'!$B$14:$I$59,3,0))*0.25</f>
        <v>0</v>
      </c>
      <c r="R119" s="74"/>
      <c r="S119" s="21">
        <f>IF(R119=0,0,VLOOKUP(R119,'得点テーブル'!$B$14:$I$59,3,0))*1.25</f>
        <v>0</v>
      </c>
      <c r="T119" s="146"/>
      <c r="U119" s="21">
        <f>IF(T119=0,0,VLOOKUP(T119,'得点テーブル'!$B$14:$I$59,4,0))</f>
        <v>0</v>
      </c>
      <c r="V119" s="67"/>
      <c r="W119" s="147">
        <f>IF(V119=0,0,VLOOKUP(V119,'得点テーブル'!$B$14:$I$59,5,0))</f>
        <v>0</v>
      </c>
      <c r="X119" s="67"/>
      <c r="Y119" s="21">
        <f>IF(X119=0,0,VLOOKUP(X119,'得点テーブル'!$B$14:$I$59,5,0))</f>
        <v>0</v>
      </c>
      <c r="Z119" s="22"/>
      <c r="AA119" s="21">
        <f>IF(Z119=0,0,VLOOKUP(Z119,'得点テーブル'!$B$14:$I$59,6,0))</f>
        <v>0</v>
      </c>
      <c r="AB119" s="67"/>
      <c r="AC119" s="21">
        <f>IF(AB119=0,0,VLOOKUP(AB119,'得点テーブル'!$B$14:$I$59,7,0))</f>
        <v>0</v>
      </c>
      <c r="AD119" s="67"/>
      <c r="AE119" s="21">
        <f>IF(AD119=0,0,VLOOKUP(AD119,'得点テーブル'!$B$14:$I$59,7,0))*1.25</f>
        <v>0</v>
      </c>
      <c r="AF119" s="138"/>
      <c r="AG119" s="21">
        <f>IF(AF119=0,0,VLOOKUP(AF119,'得点テーブル'!$B$14:$L$59,11,0))</f>
        <v>0</v>
      </c>
      <c r="AH119" s="67"/>
      <c r="AI119" s="21">
        <f>IF(AH119=0,0,VLOOKUP(AH119,'得点テーブル'!$B$14:$I$59,5,0))</f>
        <v>0</v>
      </c>
      <c r="AJ119" s="22"/>
      <c r="AK119" s="21">
        <f>IF(AJ119=0,0,VLOOKUP(AJ119,'得点テーブル'!$B$14:$K$59,9,0))</f>
        <v>0</v>
      </c>
      <c r="AL119" s="73"/>
      <c r="AM119" s="173">
        <f>IF(AL119=0,0,VLOOKUP(AL119,'得点テーブル'!$B$14:$K$59,10,0))</f>
        <v>0</v>
      </c>
      <c r="AN119" s="73"/>
      <c r="AO119" s="173">
        <f>IF(AN119=0,0,VLOOKUP(AN119,'得点テーブル'!$B$14:$K$59,10,0))</f>
        <v>0</v>
      </c>
      <c r="AP119" s="73"/>
      <c r="AQ119" s="173">
        <f>IF(AP119=0,0,VLOOKUP(AP119,'得点テーブル'!$B$14:$K$59,10,0))</f>
        <v>0</v>
      </c>
      <c r="AR119" s="73"/>
      <c r="AS119" s="173">
        <f>IF(AR119=0,0,VLOOKUP(AR119,'得点テーブル'!$B$14:$K$59,10,0))*1.25</f>
        <v>0</v>
      </c>
      <c r="AT119" s="73"/>
      <c r="AU119" s="173">
        <f>IF(AT119=0,0,VLOOKUP(AT119,'得点テーブル'!$B$14:$K$59,10,0))</f>
        <v>0</v>
      </c>
    </row>
    <row r="120" spans="2:47" ht="13.5">
      <c r="B120" s="129">
        <v>122</v>
      </c>
      <c r="C120" s="23">
        <f t="shared" si="6"/>
      </c>
      <c r="D120" s="93"/>
      <c r="E120" s="212"/>
      <c r="F120" s="164"/>
      <c r="G120" s="190">
        <f t="shared" si="7"/>
        <v>0</v>
      </c>
      <c r="H120" s="73"/>
      <c r="I120" s="21">
        <f>IF(H120=0,0,VLOOKUP(H120,'得点テーブル'!$B$14:$I$59,2,0))</f>
        <v>0</v>
      </c>
      <c r="J120" s="22"/>
      <c r="K120" s="21">
        <f>IF(J120=0,0,VLOOKUP(J120,'得点テーブル'!$B$14:$I$59,2,0))*0.25</f>
        <v>0</v>
      </c>
      <c r="L120" s="67"/>
      <c r="M120" s="21">
        <f>IF(L120=0,0,VLOOKUP(L120,'得点テーブル'!$B$14:$I$59,2,0))*1.25</f>
        <v>0</v>
      </c>
      <c r="N120" s="74"/>
      <c r="O120" s="21">
        <f>IF(N120=0,0,VLOOKUP(N120,'得点テーブル'!$B$14:$I$59,3,0))</f>
        <v>0</v>
      </c>
      <c r="P120" s="156"/>
      <c r="Q120" s="21">
        <f>IF(P120=0,0,VLOOKUP(P120,'得点テーブル'!$B$14:$I$59,3,0))*0.25</f>
        <v>0</v>
      </c>
      <c r="R120" s="74"/>
      <c r="S120" s="21">
        <f>IF(R120=0,0,VLOOKUP(R120,'得点テーブル'!$B$14:$I$59,3,0))*1.25</f>
        <v>0</v>
      </c>
      <c r="T120" s="146"/>
      <c r="U120" s="21">
        <f>IF(T120=0,0,VLOOKUP(T120,'得点テーブル'!$B$14:$I$59,4,0))</f>
        <v>0</v>
      </c>
      <c r="V120" s="67"/>
      <c r="W120" s="147">
        <f>IF(V120=0,0,VLOOKUP(V120,'得点テーブル'!$B$14:$I$59,5,0))</f>
        <v>0</v>
      </c>
      <c r="X120" s="67"/>
      <c r="Y120" s="21">
        <f>IF(X120=0,0,VLOOKUP(X120,'得点テーブル'!$B$14:$I$59,5,0))</f>
        <v>0</v>
      </c>
      <c r="Z120" s="22"/>
      <c r="AA120" s="21">
        <f>IF(Z120=0,0,VLOOKUP(Z120,'得点テーブル'!$B$14:$I$59,6,0))</f>
        <v>0</v>
      </c>
      <c r="AB120" s="67"/>
      <c r="AC120" s="21">
        <f>IF(AB120=0,0,VLOOKUP(AB120,'得点テーブル'!$B$14:$I$59,7,0))</f>
        <v>0</v>
      </c>
      <c r="AD120" s="67"/>
      <c r="AE120" s="21">
        <f>IF(AD120=0,0,VLOOKUP(AD120,'得点テーブル'!$B$14:$I$59,7,0))*1.25</f>
        <v>0</v>
      </c>
      <c r="AF120" s="138"/>
      <c r="AG120" s="21">
        <f>IF(AF120=0,0,VLOOKUP(AF120,'得点テーブル'!$B$14:$L$59,11,0))</f>
        <v>0</v>
      </c>
      <c r="AH120" s="67"/>
      <c r="AI120" s="21">
        <f>IF(AH120=0,0,VLOOKUP(AH120,'得点テーブル'!$B$14:$I$59,5,0))</f>
        <v>0</v>
      </c>
      <c r="AJ120" s="22"/>
      <c r="AK120" s="21">
        <f>IF(AJ120=0,0,VLOOKUP(AJ120,'得点テーブル'!$B$14:$K$59,9,0))</f>
        <v>0</v>
      </c>
      <c r="AL120" s="73"/>
      <c r="AM120" s="173">
        <f>IF(AL120=0,0,VLOOKUP(AL120,'得点テーブル'!$B$14:$K$59,10,0))</f>
        <v>0</v>
      </c>
      <c r="AN120" s="73"/>
      <c r="AO120" s="173">
        <f>IF(AN120=0,0,VLOOKUP(AN120,'得点テーブル'!$B$14:$K$59,10,0))</f>
        <v>0</v>
      </c>
      <c r="AP120" s="73"/>
      <c r="AQ120" s="173">
        <f>IF(AP120=0,0,VLOOKUP(AP120,'得点テーブル'!$B$14:$K$59,10,0))</f>
        <v>0</v>
      </c>
      <c r="AR120" s="73"/>
      <c r="AS120" s="173">
        <f>IF(AR120=0,0,VLOOKUP(AR120,'得点テーブル'!$B$14:$K$59,10,0))*1.25</f>
        <v>0</v>
      </c>
      <c r="AT120" s="73"/>
      <c r="AU120" s="173">
        <f>IF(AT120=0,0,VLOOKUP(AT120,'得点テーブル'!$B$14:$K$59,10,0))</f>
        <v>0</v>
      </c>
    </row>
    <row r="121" spans="2:47" ht="13.5">
      <c r="B121" s="129">
        <v>123</v>
      </c>
      <c r="C121" s="23">
        <f t="shared" si="6"/>
      </c>
      <c r="D121" s="93"/>
      <c r="E121" s="212"/>
      <c r="F121" s="164"/>
      <c r="G121" s="190">
        <f t="shared" si="7"/>
        <v>0</v>
      </c>
      <c r="H121" s="73"/>
      <c r="I121" s="21">
        <f>IF(H121=0,0,VLOOKUP(H121,'得点テーブル'!$B$14:$I$59,2,0))</f>
        <v>0</v>
      </c>
      <c r="J121" s="22"/>
      <c r="K121" s="21">
        <f>IF(J121=0,0,VLOOKUP(J121,'得点テーブル'!$B$14:$I$59,2,0))*0.25</f>
        <v>0</v>
      </c>
      <c r="L121" s="67"/>
      <c r="M121" s="21">
        <f>IF(L121=0,0,VLOOKUP(L121,'得点テーブル'!$B$14:$I$59,2,0))*1.25</f>
        <v>0</v>
      </c>
      <c r="N121" s="74"/>
      <c r="O121" s="21">
        <f>IF(N121=0,0,VLOOKUP(N121,'得点テーブル'!$B$14:$I$59,3,0))</f>
        <v>0</v>
      </c>
      <c r="P121" s="156"/>
      <c r="Q121" s="21">
        <f>IF(P121=0,0,VLOOKUP(P121,'得点テーブル'!$B$14:$I$59,3,0))*0.25</f>
        <v>0</v>
      </c>
      <c r="R121" s="74"/>
      <c r="S121" s="21">
        <f>IF(R121=0,0,VLOOKUP(R121,'得点テーブル'!$B$14:$I$59,3,0))*1.25</f>
        <v>0</v>
      </c>
      <c r="T121" s="146"/>
      <c r="U121" s="21">
        <f>IF(T121=0,0,VLOOKUP(T121,'得点テーブル'!$B$14:$I$59,4,0))</f>
        <v>0</v>
      </c>
      <c r="V121" s="67"/>
      <c r="W121" s="147">
        <f>IF(V121=0,0,VLOOKUP(V121,'得点テーブル'!$B$14:$I$59,5,0))</f>
        <v>0</v>
      </c>
      <c r="X121" s="67"/>
      <c r="Y121" s="21">
        <f>IF(X121=0,0,VLOOKUP(X121,'得点テーブル'!$B$14:$I$59,5,0))</f>
        <v>0</v>
      </c>
      <c r="Z121" s="22"/>
      <c r="AA121" s="21">
        <f>IF(Z121=0,0,VLOOKUP(Z121,'得点テーブル'!$B$14:$I$59,6,0))</f>
        <v>0</v>
      </c>
      <c r="AB121" s="67"/>
      <c r="AC121" s="21">
        <f>IF(AB121=0,0,VLOOKUP(AB121,'得点テーブル'!$B$14:$I$59,7,0))</f>
        <v>0</v>
      </c>
      <c r="AD121" s="67"/>
      <c r="AE121" s="21">
        <f>IF(AD121=0,0,VLOOKUP(AD121,'得点テーブル'!$B$14:$I$59,7,0))*1.25</f>
        <v>0</v>
      </c>
      <c r="AF121" s="138"/>
      <c r="AG121" s="21">
        <f>IF(AF121=0,0,VLOOKUP(AF121,'得点テーブル'!$B$14:$L$59,11,0))</f>
        <v>0</v>
      </c>
      <c r="AH121" s="67"/>
      <c r="AI121" s="21">
        <f>IF(AH121=0,0,VLOOKUP(AH121,'得点テーブル'!$B$14:$I$59,5,0))</f>
        <v>0</v>
      </c>
      <c r="AJ121" s="22"/>
      <c r="AK121" s="21">
        <f>IF(AJ121=0,0,VLOOKUP(AJ121,'得点テーブル'!$B$14:$K$59,9,0))</f>
        <v>0</v>
      </c>
      <c r="AL121" s="73"/>
      <c r="AM121" s="173">
        <f>IF(AL121=0,0,VLOOKUP(AL121,'得点テーブル'!$B$14:$K$59,10,0))</f>
        <v>0</v>
      </c>
      <c r="AN121" s="73"/>
      <c r="AO121" s="173">
        <f>IF(AN121=0,0,VLOOKUP(AN121,'得点テーブル'!$B$14:$K$59,10,0))</f>
        <v>0</v>
      </c>
      <c r="AP121" s="73"/>
      <c r="AQ121" s="173">
        <f>IF(AP121=0,0,VLOOKUP(AP121,'得点テーブル'!$B$14:$K$59,10,0))</f>
        <v>0</v>
      </c>
      <c r="AR121" s="73"/>
      <c r="AS121" s="173">
        <f>IF(AR121=0,0,VLOOKUP(AR121,'得点テーブル'!$B$14:$K$59,10,0))*1.25</f>
        <v>0</v>
      </c>
      <c r="AT121" s="73"/>
      <c r="AU121" s="173">
        <f>IF(AT121=0,0,VLOOKUP(AT121,'得点テーブル'!$B$14:$K$59,10,0))</f>
        <v>0</v>
      </c>
    </row>
    <row r="122" spans="2:47" ht="13.5">
      <c r="B122" s="129">
        <v>124</v>
      </c>
      <c r="C122" s="23">
        <f t="shared" si="6"/>
      </c>
      <c r="D122" s="93"/>
      <c r="E122" s="212"/>
      <c r="F122" s="164"/>
      <c r="G122" s="190">
        <f t="shared" si="7"/>
        <v>0</v>
      </c>
      <c r="H122" s="73"/>
      <c r="I122" s="21">
        <f>IF(H122=0,0,VLOOKUP(H122,'得点テーブル'!$B$14:$I$59,2,0))</f>
        <v>0</v>
      </c>
      <c r="J122" s="22"/>
      <c r="K122" s="21">
        <f>IF(J122=0,0,VLOOKUP(J122,'得点テーブル'!$B$14:$I$59,2,0))*0.25</f>
        <v>0</v>
      </c>
      <c r="L122" s="67"/>
      <c r="M122" s="21">
        <f>IF(L122=0,0,VLOOKUP(L122,'得点テーブル'!$B$14:$I$59,2,0))*1.25</f>
        <v>0</v>
      </c>
      <c r="N122" s="74"/>
      <c r="O122" s="21">
        <f>IF(N122=0,0,VLOOKUP(N122,'得点テーブル'!$B$14:$I$59,3,0))</f>
        <v>0</v>
      </c>
      <c r="P122" s="156"/>
      <c r="Q122" s="21">
        <f>IF(P122=0,0,VLOOKUP(P122,'得点テーブル'!$B$14:$I$59,3,0))*0.25</f>
        <v>0</v>
      </c>
      <c r="R122" s="74"/>
      <c r="S122" s="21">
        <f>IF(R122=0,0,VLOOKUP(R122,'得点テーブル'!$B$14:$I$59,3,0))*1.25</f>
        <v>0</v>
      </c>
      <c r="T122" s="146"/>
      <c r="U122" s="21">
        <f>IF(T122=0,0,VLOOKUP(T122,'得点テーブル'!$B$14:$I$59,4,0))</f>
        <v>0</v>
      </c>
      <c r="V122" s="67"/>
      <c r="W122" s="147">
        <f>IF(V122=0,0,VLOOKUP(V122,'得点テーブル'!$B$14:$I$59,5,0))</f>
        <v>0</v>
      </c>
      <c r="X122" s="67"/>
      <c r="Y122" s="21">
        <f>IF(X122=0,0,VLOOKUP(X122,'得点テーブル'!$B$14:$I$59,5,0))</f>
        <v>0</v>
      </c>
      <c r="Z122" s="22"/>
      <c r="AA122" s="21">
        <f>IF(Z122=0,0,VLOOKUP(Z122,'得点テーブル'!$B$14:$I$59,6,0))</f>
        <v>0</v>
      </c>
      <c r="AB122" s="67"/>
      <c r="AC122" s="21">
        <f>IF(AB122=0,0,VLOOKUP(AB122,'得点テーブル'!$B$14:$I$59,7,0))</f>
        <v>0</v>
      </c>
      <c r="AD122" s="67"/>
      <c r="AE122" s="21">
        <f>IF(AD122=0,0,VLOOKUP(AD122,'得点テーブル'!$B$14:$I$59,7,0))*1.25</f>
        <v>0</v>
      </c>
      <c r="AF122" s="138"/>
      <c r="AG122" s="21">
        <f>IF(AF122=0,0,VLOOKUP(AF122,'得点テーブル'!$B$14:$L$59,11,0))</f>
        <v>0</v>
      </c>
      <c r="AH122" s="67"/>
      <c r="AI122" s="21">
        <f>IF(AH122=0,0,VLOOKUP(AH122,'得点テーブル'!$B$14:$I$59,5,0))</f>
        <v>0</v>
      </c>
      <c r="AJ122" s="22"/>
      <c r="AK122" s="21">
        <f>IF(AJ122=0,0,VLOOKUP(AJ122,'得点テーブル'!$B$14:$K$59,9,0))</f>
        <v>0</v>
      </c>
      <c r="AL122" s="73"/>
      <c r="AM122" s="173">
        <f>IF(AL122=0,0,VLOOKUP(AL122,'得点テーブル'!$B$14:$K$59,10,0))</f>
        <v>0</v>
      </c>
      <c r="AN122" s="73"/>
      <c r="AO122" s="173">
        <f>IF(AN122=0,0,VLOOKUP(AN122,'得点テーブル'!$B$14:$K$59,10,0))</f>
        <v>0</v>
      </c>
      <c r="AP122" s="73"/>
      <c r="AQ122" s="173">
        <f>IF(AP122=0,0,VLOOKUP(AP122,'得点テーブル'!$B$14:$K$59,10,0))</f>
        <v>0</v>
      </c>
      <c r="AR122" s="73"/>
      <c r="AS122" s="173">
        <f>IF(AR122=0,0,VLOOKUP(AR122,'得点テーブル'!$B$14:$K$59,10,0))*1.25</f>
        <v>0</v>
      </c>
      <c r="AT122" s="73"/>
      <c r="AU122" s="173">
        <f>IF(AT122=0,0,VLOOKUP(AT122,'得点テーブル'!$B$14:$K$59,10,0))</f>
        <v>0</v>
      </c>
    </row>
    <row r="123" spans="2:47" ht="13.5">
      <c r="B123" s="129">
        <v>125</v>
      </c>
      <c r="C123" s="23">
        <f t="shared" si="6"/>
      </c>
      <c r="D123" s="93"/>
      <c r="E123" s="212"/>
      <c r="F123" s="164"/>
      <c r="G123" s="190">
        <f t="shared" si="7"/>
        <v>0</v>
      </c>
      <c r="H123" s="73"/>
      <c r="I123" s="21">
        <f>IF(H123=0,0,VLOOKUP(H123,'得点テーブル'!$B$14:$I$59,2,0))</f>
        <v>0</v>
      </c>
      <c r="J123" s="22"/>
      <c r="K123" s="21">
        <f>IF(J123=0,0,VLOOKUP(J123,'得点テーブル'!$B$14:$I$59,2,0))*0.25</f>
        <v>0</v>
      </c>
      <c r="L123" s="67"/>
      <c r="M123" s="21">
        <f>IF(L123=0,0,VLOOKUP(L123,'得点テーブル'!$B$14:$I$59,2,0))*1.25</f>
        <v>0</v>
      </c>
      <c r="N123" s="74"/>
      <c r="O123" s="21">
        <f>IF(N123=0,0,VLOOKUP(N123,'得点テーブル'!$B$14:$I$59,3,0))</f>
        <v>0</v>
      </c>
      <c r="P123" s="156"/>
      <c r="Q123" s="21">
        <f>IF(P123=0,0,VLOOKUP(P123,'得点テーブル'!$B$14:$I$59,3,0))*0.25</f>
        <v>0</v>
      </c>
      <c r="R123" s="74"/>
      <c r="S123" s="21">
        <f>IF(R123=0,0,VLOOKUP(R123,'得点テーブル'!$B$14:$I$59,3,0))*1.25</f>
        <v>0</v>
      </c>
      <c r="T123" s="146"/>
      <c r="U123" s="21">
        <f>IF(T123=0,0,VLOOKUP(T123,'得点テーブル'!$B$14:$I$59,4,0))</f>
        <v>0</v>
      </c>
      <c r="V123" s="67"/>
      <c r="W123" s="147">
        <f>IF(V123=0,0,VLOOKUP(V123,'得点テーブル'!$B$14:$I$59,5,0))</f>
        <v>0</v>
      </c>
      <c r="X123" s="67"/>
      <c r="Y123" s="21">
        <f>IF(X123=0,0,VLOOKUP(X123,'得点テーブル'!$B$14:$I$59,5,0))</f>
        <v>0</v>
      </c>
      <c r="Z123" s="22"/>
      <c r="AA123" s="21">
        <f>IF(Z123=0,0,VLOOKUP(Z123,'得点テーブル'!$B$14:$I$59,6,0))</f>
        <v>0</v>
      </c>
      <c r="AB123" s="67"/>
      <c r="AC123" s="21">
        <f>IF(AB123=0,0,VLOOKUP(AB123,'得点テーブル'!$B$14:$I$59,7,0))</f>
        <v>0</v>
      </c>
      <c r="AD123" s="67"/>
      <c r="AE123" s="21">
        <f>IF(AD123=0,0,VLOOKUP(AD123,'得点テーブル'!$B$14:$I$59,7,0))*1.25</f>
        <v>0</v>
      </c>
      <c r="AF123" s="138"/>
      <c r="AG123" s="21">
        <f>IF(AF123=0,0,VLOOKUP(AF123,'得点テーブル'!$B$14:$L$59,11,0))</f>
        <v>0</v>
      </c>
      <c r="AH123" s="67"/>
      <c r="AI123" s="21">
        <f>IF(AH123=0,0,VLOOKUP(AH123,'得点テーブル'!$B$14:$I$59,5,0))</f>
        <v>0</v>
      </c>
      <c r="AJ123" s="22"/>
      <c r="AK123" s="21">
        <f>IF(AJ123=0,0,VLOOKUP(AJ123,'得点テーブル'!$B$14:$K$59,9,0))</f>
        <v>0</v>
      </c>
      <c r="AL123" s="73"/>
      <c r="AM123" s="173">
        <f>IF(AL123=0,0,VLOOKUP(AL123,'得点テーブル'!$B$14:$K$59,10,0))</f>
        <v>0</v>
      </c>
      <c r="AN123" s="73"/>
      <c r="AO123" s="173">
        <f>IF(AN123=0,0,VLOOKUP(AN123,'得点テーブル'!$B$14:$K$59,10,0))</f>
        <v>0</v>
      </c>
      <c r="AP123" s="73"/>
      <c r="AQ123" s="173">
        <f>IF(AP123=0,0,VLOOKUP(AP123,'得点テーブル'!$B$14:$K$59,10,0))</f>
        <v>0</v>
      </c>
      <c r="AR123" s="73"/>
      <c r="AS123" s="173">
        <f>IF(AR123=0,0,VLOOKUP(AR123,'得点テーブル'!$B$14:$K$59,10,0))*1.25</f>
        <v>0</v>
      </c>
      <c r="AT123" s="73"/>
      <c r="AU123" s="173">
        <f>IF(AT123=0,0,VLOOKUP(AT123,'得点テーブル'!$B$14:$K$59,10,0))</f>
        <v>0</v>
      </c>
    </row>
    <row r="124" spans="2:47" ht="13.5">
      <c r="B124" s="129">
        <v>126</v>
      </c>
      <c r="C124" s="23">
        <f t="shared" si="6"/>
      </c>
      <c r="D124" s="93"/>
      <c r="E124" s="212"/>
      <c r="F124" s="164"/>
      <c r="G124" s="190">
        <f t="shared" si="7"/>
        <v>0</v>
      </c>
      <c r="H124" s="73"/>
      <c r="I124" s="21">
        <f>IF(H124=0,0,VLOOKUP(H124,'得点テーブル'!$B$14:$I$59,2,0))</f>
        <v>0</v>
      </c>
      <c r="J124" s="22"/>
      <c r="K124" s="21">
        <f>IF(J124=0,0,VLOOKUP(J124,'得点テーブル'!$B$14:$I$59,2,0))*0.25</f>
        <v>0</v>
      </c>
      <c r="L124" s="67"/>
      <c r="M124" s="21">
        <f>IF(L124=0,0,VLOOKUP(L124,'得点テーブル'!$B$14:$I$59,2,0))*1.25</f>
        <v>0</v>
      </c>
      <c r="N124" s="74"/>
      <c r="O124" s="21">
        <f>IF(N124=0,0,VLOOKUP(N124,'得点テーブル'!$B$14:$I$59,3,0))</f>
        <v>0</v>
      </c>
      <c r="P124" s="156"/>
      <c r="Q124" s="21">
        <f>IF(P124=0,0,VLOOKUP(P124,'得点テーブル'!$B$14:$I$59,3,0))*0.25</f>
        <v>0</v>
      </c>
      <c r="R124" s="74"/>
      <c r="S124" s="21">
        <f>IF(R124=0,0,VLOOKUP(R124,'得点テーブル'!$B$14:$I$59,3,0))*1.25</f>
        <v>0</v>
      </c>
      <c r="T124" s="146"/>
      <c r="U124" s="21">
        <f>IF(T124=0,0,VLOOKUP(T124,'得点テーブル'!$B$14:$I$59,4,0))</f>
        <v>0</v>
      </c>
      <c r="V124" s="67"/>
      <c r="W124" s="147">
        <f>IF(V124=0,0,VLOOKUP(V124,'得点テーブル'!$B$14:$I$59,5,0))</f>
        <v>0</v>
      </c>
      <c r="X124" s="67"/>
      <c r="Y124" s="21">
        <f>IF(X124=0,0,VLOOKUP(X124,'得点テーブル'!$B$14:$I$59,5,0))</f>
        <v>0</v>
      </c>
      <c r="Z124" s="22"/>
      <c r="AA124" s="21">
        <f>IF(Z124=0,0,VLOOKUP(Z124,'得点テーブル'!$B$14:$I$59,6,0))</f>
        <v>0</v>
      </c>
      <c r="AB124" s="67"/>
      <c r="AC124" s="21">
        <f>IF(AB124=0,0,VLOOKUP(AB124,'得点テーブル'!$B$14:$I$59,7,0))</f>
        <v>0</v>
      </c>
      <c r="AD124" s="67"/>
      <c r="AE124" s="21">
        <f>IF(AD124=0,0,VLOOKUP(AD124,'得点テーブル'!$B$14:$I$59,7,0))*1.25</f>
        <v>0</v>
      </c>
      <c r="AF124" s="138"/>
      <c r="AG124" s="21">
        <f>IF(AF124=0,0,VLOOKUP(AF124,'得点テーブル'!$B$14:$L$59,11,0))</f>
        <v>0</v>
      </c>
      <c r="AH124" s="67"/>
      <c r="AI124" s="21">
        <f>IF(AH124=0,0,VLOOKUP(AH124,'得点テーブル'!$B$14:$I$59,5,0))</f>
        <v>0</v>
      </c>
      <c r="AJ124" s="22"/>
      <c r="AK124" s="21">
        <f>IF(AJ124=0,0,VLOOKUP(AJ124,'得点テーブル'!$B$14:$K$59,9,0))</f>
        <v>0</v>
      </c>
      <c r="AL124" s="73"/>
      <c r="AM124" s="173">
        <f>IF(AL124=0,0,VLOOKUP(AL124,'得点テーブル'!$B$14:$K$59,10,0))</f>
        <v>0</v>
      </c>
      <c r="AN124" s="73"/>
      <c r="AO124" s="173">
        <f>IF(AN124=0,0,VLOOKUP(AN124,'得点テーブル'!$B$14:$K$59,10,0))</f>
        <v>0</v>
      </c>
      <c r="AP124" s="73"/>
      <c r="AQ124" s="173">
        <f>IF(AP124=0,0,VLOOKUP(AP124,'得点テーブル'!$B$14:$K$59,10,0))</f>
        <v>0</v>
      </c>
      <c r="AR124" s="73"/>
      <c r="AS124" s="173">
        <f>IF(AR124=0,0,VLOOKUP(AR124,'得点テーブル'!$B$14:$K$59,10,0))*1.25</f>
        <v>0</v>
      </c>
      <c r="AT124" s="73"/>
      <c r="AU124" s="173">
        <f>IF(AT124=0,0,VLOOKUP(AT124,'得点テーブル'!$B$14:$K$59,10,0))</f>
        <v>0</v>
      </c>
    </row>
    <row r="125" spans="2:47" ht="13.5">
      <c r="B125" s="129">
        <v>127</v>
      </c>
      <c r="C125" s="23">
        <f t="shared" si="6"/>
      </c>
      <c r="D125" s="93"/>
      <c r="E125" s="212"/>
      <c r="F125" s="164"/>
      <c r="G125" s="190">
        <f t="shared" si="7"/>
        <v>0</v>
      </c>
      <c r="H125" s="73"/>
      <c r="I125" s="21">
        <f>IF(H125=0,0,VLOOKUP(H125,'得点テーブル'!$B$14:$I$59,2,0))</f>
        <v>0</v>
      </c>
      <c r="J125" s="22"/>
      <c r="K125" s="21">
        <f>IF(J125=0,0,VLOOKUP(J125,'得点テーブル'!$B$14:$I$59,2,0))*0.25</f>
        <v>0</v>
      </c>
      <c r="L125" s="67"/>
      <c r="M125" s="21">
        <f>IF(L125=0,0,VLOOKUP(L125,'得点テーブル'!$B$14:$I$59,2,0))*1.25</f>
        <v>0</v>
      </c>
      <c r="N125" s="74"/>
      <c r="O125" s="21">
        <f>IF(N125=0,0,VLOOKUP(N125,'得点テーブル'!$B$14:$I$59,3,0))</f>
        <v>0</v>
      </c>
      <c r="P125" s="156"/>
      <c r="Q125" s="21">
        <f>IF(P125=0,0,VLOOKUP(P125,'得点テーブル'!$B$14:$I$59,3,0))*0.25</f>
        <v>0</v>
      </c>
      <c r="R125" s="74"/>
      <c r="S125" s="21">
        <f>IF(R125=0,0,VLOOKUP(R125,'得点テーブル'!$B$14:$I$59,3,0))*1.25</f>
        <v>0</v>
      </c>
      <c r="T125" s="146"/>
      <c r="U125" s="21">
        <f>IF(T125=0,0,VLOOKUP(T125,'得点テーブル'!$B$14:$I$59,4,0))</f>
        <v>0</v>
      </c>
      <c r="V125" s="67"/>
      <c r="W125" s="147">
        <f>IF(V125=0,0,VLOOKUP(V125,'得点テーブル'!$B$14:$I$59,5,0))</f>
        <v>0</v>
      </c>
      <c r="X125" s="67"/>
      <c r="Y125" s="21">
        <f>IF(X125=0,0,VLOOKUP(X125,'得点テーブル'!$B$14:$I$59,5,0))</f>
        <v>0</v>
      </c>
      <c r="Z125" s="22"/>
      <c r="AA125" s="21">
        <f>IF(Z125=0,0,VLOOKUP(Z125,'得点テーブル'!$B$14:$I$59,6,0))</f>
        <v>0</v>
      </c>
      <c r="AB125" s="67"/>
      <c r="AC125" s="21">
        <f>IF(AB125=0,0,VLOOKUP(AB125,'得点テーブル'!$B$14:$I$59,7,0))</f>
        <v>0</v>
      </c>
      <c r="AD125" s="67"/>
      <c r="AE125" s="21">
        <f>IF(AD125=0,0,VLOOKUP(AD125,'得点テーブル'!$B$14:$I$59,7,0))*1.25</f>
        <v>0</v>
      </c>
      <c r="AF125" s="138"/>
      <c r="AG125" s="21">
        <f>IF(AF125=0,0,VLOOKUP(AF125,'得点テーブル'!$B$14:$L$59,11,0))</f>
        <v>0</v>
      </c>
      <c r="AH125" s="67"/>
      <c r="AI125" s="21">
        <f>IF(AH125=0,0,VLOOKUP(AH125,'得点テーブル'!$B$14:$I$59,5,0))</f>
        <v>0</v>
      </c>
      <c r="AJ125" s="22"/>
      <c r="AK125" s="21">
        <f>IF(AJ125=0,0,VLOOKUP(AJ125,'得点テーブル'!$B$14:$K$59,9,0))</f>
        <v>0</v>
      </c>
      <c r="AL125" s="73"/>
      <c r="AM125" s="173">
        <f>IF(AL125=0,0,VLOOKUP(AL125,'得点テーブル'!$B$14:$K$59,10,0))</f>
        <v>0</v>
      </c>
      <c r="AN125" s="73"/>
      <c r="AO125" s="173">
        <f>IF(AN125=0,0,VLOOKUP(AN125,'得点テーブル'!$B$14:$K$59,10,0))</f>
        <v>0</v>
      </c>
      <c r="AP125" s="73"/>
      <c r="AQ125" s="173">
        <f>IF(AP125=0,0,VLOOKUP(AP125,'得点テーブル'!$B$14:$K$59,10,0))</f>
        <v>0</v>
      </c>
      <c r="AR125" s="73"/>
      <c r="AS125" s="173">
        <f>IF(AR125=0,0,VLOOKUP(AR125,'得点テーブル'!$B$14:$K$59,10,0))*1.25</f>
        <v>0</v>
      </c>
      <c r="AT125" s="73"/>
      <c r="AU125" s="173">
        <f>IF(AT125=0,0,VLOOKUP(AT125,'得点テーブル'!$B$14:$K$59,10,0))</f>
        <v>0</v>
      </c>
    </row>
    <row r="126" spans="2:47" ht="13.5">
      <c r="B126" s="129">
        <v>128</v>
      </c>
      <c r="C126" s="23">
        <f t="shared" si="6"/>
      </c>
      <c r="D126" s="93"/>
      <c r="E126" s="212"/>
      <c r="F126" s="164"/>
      <c r="G126" s="190">
        <f t="shared" si="7"/>
        <v>0</v>
      </c>
      <c r="H126" s="73"/>
      <c r="I126" s="21">
        <f>IF(H126=0,0,VLOOKUP(H126,'得点テーブル'!$B$14:$I$59,2,0))</f>
        <v>0</v>
      </c>
      <c r="J126" s="22"/>
      <c r="K126" s="21">
        <f>IF(J126=0,0,VLOOKUP(J126,'得点テーブル'!$B$14:$I$59,2,0))*0.25</f>
        <v>0</v>
      </c>
      <c r="L126" s="67"/>
      <c r="M126" s="21">
        <f>IF(L126=0,0,VLOOKUP(L126,'得点テーブル'!$B$14:$I$59,2,0))*1.25</f>
        <v>0</v>
      </c>
      <c r="N126" s="74"/>
      <c r="O126" s="21">
        <f>IF(N126=0,0,VLOOKUP(N126,'得点テーブル'!$B$14:$I$59,3,0))</f>
        <v>0</v>
      </c>
      <c r="P126" s="156"/>
      <c r="Q126" s="21">
        <f>IF(P126=0,0,VLOOKUP(P126,'得点テーブル'!$B$14:$I$59,3,0))*0.25</f>
        <v>0</v>
      </c>
      <c r="R126" s="74"/>
      <c r="S126" s="21">
        <f>IF(R126=0,0,VLOOKUP(R126,'得点テーブル'!$B$14:$I$59,3,0))*1.25</f>
        <v>0</v>
      </c>
      <c r="T126" s="146"/>
      <c r="U126" s="21">
        <f>IF(T126=0,0,VLOOKUP(T126,'得点テーブル'!$B$14:$I$59,4,0))</f>
        <v>0</v>
      </c>
      <c r="V126" s="67"/>
      <c r="W126" s="147">
        <f>IF(V126=0,0,VLOOKUP(V126,'得点テーブル'!$B$14:$I$59,5,0))</f>
        <v>0</v>
      </c>
      <c r="X126" s="67"/>
      <c r="Y126" s="21">
        <f>IF(X126=0,0,VLOOKUP(X126,'得点テーブル'!$B$14:$I$59,5,0))</f>
        <v>0</v>
      </c>
      <c r="Z126" s="22"/>
      <c r="AA126" s="21">
        <f>IF(Z126=0,0,VLOOKUP(Z126,'得点テーブル'!$B$14:$I$59,6,0))</f>
        <v>0</v>
      </c>
      <c r="AB126" s="67"/>
      <c r="AC126" s="21">
        <f>IF(AB126=0,0,VLOOKUP(AB126,'得点テーブル'!$B$14:$I$59,7,0))</f>
        <v>0</v>
      </c>
      <c r="AD126" s="67"/>
      <c r="AE126" s="21">
        <f>IF(AD126=0,0,VLOOKUP(AD126,'得点テーブル'!$B$14:$I$59,7,0))*1.25</f>
        <v>0</v>
      </c>
      <c r="AF126" s="138"/>
      <c r="AG126" s="21">
        <f>IF(AF126=0,0,VLOOKUP(AF126,'得点テーブル'!$B$14:$L$59,11,0))</f>
        <v>0</v>
      </c>
      <c r="AH126" s="67"/>
      <c r="AI126" s="21">
        <f>IF(AH126=0,0,VLOOKUP(AH126,'得点テーブル'!$B$14:$I$59,5,0))</f>
        <v>0</v>
      </c>
      <c r="AJ126" s="22"/>
      <c r="AK126" s="21">
        <f>IF(AJ126=0,0,VLOOKUP(AJ126,'得点テーブル'!$B$14:$K$59,9,0))</f>
        <v>0</v>
      </c>
      <c r="AL126" s="73"/>
      <c r="AM126" s="173">
        <f>IF(AL126=0,0,VLOOKUP(AL126,'得点テーブル'!$B$14:$K$59,10,0))</f>
        <v>0</v>
      </c>
      <c r="AN126" s="73"/>
      <c r="AO126" s="173">
        <f>IF(AN126=0,0,VLOOKUP(AN126,'得点テーブル'!$B$14:$K$59,10,0))</f>
        <v>0</v>
      </c>
      <c r="AP126" s="73"/>
      <c r="AQ126" s="173">
        <f>IF(AP126=0,0,VLOOKUP(AP126,'得点テーブル'!$B$14:$K$59,10,0))</f>
        <v>0</v>
      </c>
      <c r="AR126" s="73"/>
      <c r="AS126" s="173">
        <f>IF(AR126=0,0,VLOOKUP(AR126,'得点テーブル'!$B$14:$K$59,10,0))*1.25</f>
        <v>0</v>
      </c>
      <c r="AT126" s="73"/>
      <c r="AU126" s="173">
        <f>IF(AT126=0,0,VLOOKUP(AT126,'得点テーブル'!$B$14:$K$59,10,0))</f>
        <v>0</v>
      </c>
    </row>
    <row r="127" spans="2:47" ht="13.5">
      <c r="B127" s="129">
        <v>129</v>
      </c>
      <c r="C127" s="23">
        <f t="shared" si="6"/>
      </c>
      <c r="D127" s="93"/>
      <c r="E127" s="212"/>
      <c r="F127" s="164"/>
      <c r="G127" s="190">
        <f t="shared" si="7"/>
        <v>0</v>
      </c>
      <c r="H127" s="73"/>
      <c r="I127" s="21">
        <f>IF(H127=0,0,VLOOKUP(H127,'得点テーブル'!$B$14:$I$59,2,0))</f>
        <v>0</v>
      </c>
      <c r="J127" s="22"/>
      <c r="K127" s="21">
        <f>IF(J127=0,0,VLOOKUP(J127,'得点テーブル'!$B$14:$I$59,2,0))*0.25</f>
        <v>0</v>
      </c>
      <c r="L127" s="67"/>
      <c r="M127" s="21">
        <f>IF(L127=0,0,VLOOKUP(L127,'得点テーブル'!$B$14:$I$59,2,0))*1.25</f>
        <v>0</v>
      </c>
      <c r="N127" s="74"/>
      <c r="O127" s="21">
        <f>IF(N127=0,0,VLOOKUP(N127,'得点テーブル'!$B$14:$I$59,3,0))</f>
        <v>0</v>
      </c>
      <c r="P127" s="156"/>
      <c r="Q127" s="21">
        <f>IF(P127=0,0,VLOOKUP(P127,'得点テーブル'!$B$14:$I$59,3,0))*0.25</f>
        <v>0</v>
      </c>
      <c r="R127" s="74"/>
      <c r="S127" s="21">
        <f>IF(R127=0,0,VLOOKUP(R127,'得点テーブル'!$B$14:$I$59,3,0))*1.25</f>
        <v>0</v>
      </c>
      <c r="T127" s="146"/>
      <c r="U127" s="21">
        <f>IF(T127=0,0,VLOOKUP(T127,'得点テーブル'!$B$14:$I$59,4,0))</f>
        <v>0</v>
      </c>
      <c r="V127" s="67"/>
      <c r="W127" s="147">
        <f>IF(V127=0,0,VLOOKUP(V127,'得点テーブル'!$B$14:$I$59,5,0))</f>
        <v>0</v>
      </c>
      <c r="X127" s="67"/>
      <c r="Y127" s="21">
        <f>IF(X127=0,0,VLOOKUP(X127,'得点テーブル'!$B$14:$I$59,5,0))</f>
        <v>0</v>
      </c>
      <c r="Z127" s="22"/>
      <c r="AA127" s="21">
        <f>IF(Z127=0,0,VLOOKUP(Z127,'得点テーブル'!$B$14:$I$59,6,0))</f>
        <v>0</v>
      </c>
      <c r="AB127" s="67"/>
      <c r="AC127" s="21">
        <f>IF(AB127=0,0,VLOOKUP(AB127,'得点テーブル'!$B$14:$I$59,7,0))</f>
        <v>0</v>
      </c>
      <c r="AD127" s="67"/>
      <c r="AE127" s="21">
        <f>IF(AD127=0,0,VLOOKUP(AD127,'得点テーブル'!$B$14:$I$59,7,0))*1.25</f>
        <v>0</v>
      </c>
      <c r="AF127" s="138"/>
      <c r="AG127" s="21">
        <f>IF(AF127=0,0,VLOOKUP(AF127,'得点テーブル'!$B$14:$L$59,11,0))</f>
        <v>0</v>
      </c>
      <c r="AH127" s="67"/>
      <c r="AI127" s="21">
        <f>IF(AH127=0,0,VLOOKUP(AH127,'得点テーブル'!$B$14:$I$59,5,0))</f>
        <v>0</v>
      </c>
      <c r="AJ127" s="22"/>
      <c r="AK127" s="21">
        <f>IF(AJ127=0,0,VLOOKUP(AJ127,'得点テーブル'!$B$14:$K$59,9,0))</f>
        <v>0</v>
      </c>
      <c r="AL127" s="73"/>
      <c r="AM127" s="173">
        <f>IF(AL127=0,0,VLOOKUP(AL127,'得点テーブル'!$B$14:$K$59,10,0))</f>
        <v>0</v>
      </c>
      <c r="AN127" s="73"/>
      <c r="AO127" s="173">
        <f>IF(AN127=0,0,VLOOKUP(AN127,'得点テーブル'!$B$14:$K$59,10,0))</f>
        <v>0</v>
      </c>
      <c r="AP127" s="73"/>
      <c r="AQ127" s="173">
        <f>IF(AP127=0,0,VLOOKUP(AP127,'得点テーブル'!$B$14:$K$59,10,0))</f>
        <v>0</v>
      </c>
      <c r="AR127" s="73"/>
      <c r="AS127" s="173">
        <f>IF(AR127=0,0,VLOOKUP(AR127,'得点テーブル'!$B$14:$K$59,10,0))*1.25</f>
        <v>0</v>
      </c>
      <c r="AT127" s="73"/>
      <c r="AU127" s="173">
        <f>IF(AT127=0,0,VLOOKUP(AT127,'得点テーブル'!$B$14:$K$59,10,0))</f>
        <v>0</v>
      </c>
    </row>
    <row r="128" spans="2:47" ht="13.5">
      <c r="B128" s="129">
        <v>130</v>
      </c>
      <c r="C128" s="23">
        <f t="shared" si="6"/>
      </c>
      <c r="D128" s="93"/>
      <c r="E128" s="212"/>
      <c r="F128" s="164"/>
      <c r="G128" s="190">
        <f t="shared" si="7"/>
        <v>0</v>
      </c>
      <c r="H128" s="73"/>
      <c r="I128" s="21">
        <f>IF(H128=0,0,VLOOKUP(H128,'得点テーブル'!$B$14:$I$59,2,0))</f>
        <v>0</v>
      </c>
      <c r="J128" s="22"/>
      <c r="K128" s="21">
        <f>IF(J128=0,0,VLOOKUP(J128,'得点テーブル'!$B$14:$I$59,2,0))*0.25</f>
        <v>0</v>
      </c>
      <c r="L128" s="67"/>
      <c r="M128" s="21">
        <f>IF(L128=0,0,VLOOKUP(L128,'得点テーブル'!$B$14:$I$59,2,0))*1.25</f>
        <v>0</v>
      </c>
      <c r="N128" s="74"/>
      <c r="O128" s="21">
        <f>IF(N128=0,0,VLOOKUP(N128,'得点テーブル'!$B$14:$I$59,3,0))</f>
        <v>0</v>
      </c>
      <c r="P128" s="156"/>
      <c r="Q128" s="21">
        <f>IF(P128=0,0,VLOOKUP(P128,'得点テーブル'!$B$14:$I$59,3,0))*0.25</f>
        <v>0</v>
      </c>
      <c r="R128" s="74"/>
      <c r="S128" s="21">
        <f>IF(R128=0,0,VLOOKUP(R128,'得点テーブル'!$B$14:$I$59,3,0))*1.25</f>
        <v>0</v>
      </c>
      <c r="T128" s="146"/>
      <c r="U128" s="21">
        <f>IF(T128=0,0,VLOOKUP(T128,'得点テーブル'!$B$14:$I$59,4,0))</f>
        <v>0</v>
      </c>
      <c r="V128" s="67"/>
      <c r="W128" s="147">
        <f>IF(V128=0,0,VLOOKUP(V128,'得点テーブル'!$B$14:$I$59,5,0))</f>
        <v>0</v>
      </c>
      <c r="X128" s="67"/>
      <c r="Y128" s="21">
        <f>IF(X128=0,0,VLOOKUP(X128,'得点テーブル'!$B$14:$I$59,5,0))</f>
        <v>0</v>
      </c>
      <c r="Z128" s="22"/>
      <c r="AA128" s="21">
        <f>IF(Z128=0,0,VLOOKUP(Z128,'得点テーブル'!$B$14:$I$59,6,0))</f>
        <v>0</v>
      </c>
      <c r="AB128" s="67"/>
      <c r="AC128" s="21">
        <f>IF(AB128=0,0,VLOOKUP(AB128,'得点テーブル'!$B$14:$I$59,7,0))</f>
        <v>0</v>
      </c>
      <c r="AD128" s="67"/>
      <c r="AE128" s="21">
        <f>IF(AD128=0,0,VLOOKUP(AD128,'得点テーブル'!$B$14:$I$59,7,0))*1.25</f>
        <v>0</v>
      </c>
      <c r="AF128" s="138"/>
      <c r="AG128" s="21">
        <f>IF(AF128=0,0,VLOOKUP(AF128,'得点テーブル'!$B$14:$L$59,11,0))</f>
        <v>0</v>
      </c>
      <c r="AH128" s="67"/>
      <c r="AI128" s="21">
        <f>IF(AH128=0,0,VLOOKUP(AH128,'得点テーブル'!$B$14:$I$59,5,0))</f>
        <v>0</v>
      </c>
      <c r="AJ128" s="22"/>
      <c r="AK128" s="21">
        <f>IF(AJ128=0,0,VLOOKUP(AJ128,'得点テーブル'!$B$14:$K$59,9,0))</f>
        <v>0</v>
      </c>
      <c r="AL128" s="73"/>
      <c r="AM128" s="173">
        <f>IF(AL128=0,0,VLOOKUP(AL128,'得点テーブル'!$B$14:$K$59,10,0))</f>
        <v>0</v>
      </c>
      <c r="AN128" s="73"/>
      <c r="AO128" s="173">
        <f>IF(AN128=0,0,VLOOKUP(AN128,'得点テーブル'!$B$14:$K$59,10,0))</f>
        <v>0</v>
      </c>
      <c r="AP128" s="73"/>
      <c r="AQ128" s="173">
        <f>IF(AP128=0,0,VLOOKUP(AP128,'得点テーブル'!$B$14:$K$59,10,0))</f>
        <v>0</v>
      </c>
      <c r="AR128" s="73"/>
      <c r="AS128" s="173">
        <f>IF(AR128=0,0,VLOOKUP(AR128,'得点テーブル'!$B$14:$K$59,10,0))*1.25</f>
        <v>0</v>
      </c>
      <c r="AT128" s="73"/>
      <c r="AU128" s="173">
        <f>IF(AT128=0,0,VLOOKUP(AT128,'得点テーブル'!$B$14:$K$59,10,0))</f>
        <v>0</v>
      </c>
    </row>
    <row r="129" spans="2:47" ht="13.5">
      <c r="B129" s="129">
        <v>131</v>
      </c>
      <c r="C129" s="23">
        <f t="shared" si="6"/>
      </c>
      <c r="D129" s="93"/>
      <c r="E129" s="212"/>
      <c r="F129" s="164"/>
      <c r="G129" s="190">
        <f t="shared" si="7"/>
        <v>0</v>
      </c>
      <c r="H129" s="73"/>
      <c r="I129" s="21">
        <f>IF(H129=0,0,VLOOKUP(H129,'得点テーブル'!$B$14:$I$59,2,0))</f>
        <v>0</v>
      </c>
      <c r="J129" s="22"/>
      <c r="K129" s="21">
        <f>IF(J129=0,0,VLOOKUP(J129,'得点テーブル'!$B$14:$I$59,2,0))*0.25</f>
        <v>0</v>
      </c>
      <c r="L129" s="67"/>
      <c r="M129" s="21">
        <f>IF(L129=0,0,VLOOKUP(L129,'得点テーブル'!$B$14:$I$59,2,0))*1.25</f>
        <v>0</v>
      </c>
      <c r="N129" s="74"/>
      <c r="O129" s="21">
        <f>IF(N129=0,0,VLOOKUP(N129,'得点テーブル'!$B$14:$I$59,3,0))</f>
        <v>0</v>
      </c>
      <c r="P129" s="156"/>
      <c r="Q129" s="21">
        <f>IF(P129=0,0,VLOOKUP(P129,'得点テーブル'!$B$14:$I$59,3,0))*0.25</f>
        <v>0</v>
      </c>
      <c r="R129" s="74"/>
      <c r="S129" s="21">
        <f>IF(R129=0,0,VLOOKUP(R129,'得点テーブル'!$B$14:$I$59,3,0))*1.25</f>
        <v>0</v>
      </c>
      <c r="T129" s="146"/>
      <c r="U129" s="21">
        <f>IF(T129=0,0,VLOOKUP(T129,'得点テーブル'!$B$14:$I$59,4,0))</f>
        <v>0</v>
      </c>
      <c r="V129" s="67"/>
      <c r="W129" s="147">
        <f>IF(V129=0,0,VLOOKUP(V129,'得点テーブル'!$B$14:$I$59,5,0))</f>
        <v>0</v>
      </c>
      <c r="X129" s="67"/>
      <c r="Y129" s="21">
        <f>IF(X129=0,0,VLOOKUP(X129,'得点テーブル'!$B$14:$I$59,5,0))</f>
        <v>0</v>
      </c>
      <c r="Z129" s="22"/>
      <c r="AA129" s="21">
        <f>IF(Z129=0,0,VLOOKUP(Z129,'得点テーブル'!$B$14:$I$59,6,0))</f>
        <v>0</v>
      </c>
      <c r="AB129" s="67"/>
      <c r="AC129" s="21">
        <f>IF(AB129=0,0,VLOOKUP(AB129,'得点テーブル'!$B$14:$I$59,7,0))</f>
        <v>0</v>
      </c>
      <c r="AD129" s="67"/>
      <c r="AE129" s="21">
        <f>IF(AD129=0,0,VLOOKUP(AD129,'得点テーブル'!$B$14:$I$59,7,0))*1.25</f>
        <v>0</v>
      </c>
      <c r="AF129" s="138"/>
      <c r="AG129" s="21">
        <f>IF(AF129=0,0,VLOOKUP(AF129,'得点テーブル'!$B$14:$L$59,11,0))</f>
        <v>0</v>
      </c>
      <c r="AH129" s="67"/>
      <c r="AI129" s="21">
        <f>IF(AH129=0,0,VLOOKUP(AH129,'得点テーブル'!$B$14:$I$59,5,0))</f>
        <v>0</v>
      </c>
      <c r="AJ129" s="22"/>
      <c r="AK129" s="21">
        <f>IF(AJ129=0,0,VLOOKUP(AJ129,'得点テーブル'!$B$14:$K$59,9,0))</f>
        <v>0</v>
      </c>
      <c r="AL129" s="73"/>
      <c r="AM129" s="173">
        <f>IF(AL129=0,0,VLOOKUP(AL129,'得点テーブル'!$B$14:$K$59,10,0))</f>
        <v>0</v>
      </c>
      <c r="AN129" s="73"/>
      <c r="AO129" s="173">
        <f>IF(AN129=0,0,VLOOKUP(AN129,'得点テーブル'!$B$14:$K$59,10,0))</f>
        <v>0</v>
      </c>
      <c r="AP129" s="73"/>
      <c r="AQ129" s="173">
        <f>IF(AP129=0,0,VLOOKUP(AP129,'得点テーブル'!$B$14:$K$59,10,0))</f>
        <v>0</v>
      </c>
      <c r="AR129" s="73"/>
      <c r="AS129" s="173">
        <f>IF(AR129=0,0,VLOOKUP(AR129,'得点テーブル'!$B$14:$K$59,10,0))*1.25</f>
        <v>0</v>
      </c>
      <c r="AT129" s="73"/>
      <c r="AU129" s="173">
        <f>IF(AT129=0,0,VLOOKUP(AT129,'得点テーブル'!$B$14:$K$59,10,0))</f>
        <v>0</v>
      </c>
    </row>
    <row r="130" spans="2:47" ht="13.5">
      <c r="B130" s="129">
        <v>132</v>
      </c>
      <c r="C130" s="23">
        <f t="shared" si="6"/>
      </c>
      <c r="D130" s="93"/>
      <c r="E130" s="212"/>
      <c r="F130" s="164"/>
      <c r="G130" s="190">
        <f t="shared" si="7"/>
        <v>0</v>
      </c>
      <c r="H130" s="73"/>
      <c r="I130" s="21">
        <f>IF(H130=0,0,VLOOKUP(H130,'得点テーブル'!$B$14:$I$59,2,0))</f>
        <v>0</v>
      </c>
      <c r="J130" s="22"/>
      <c r="K130" s="21">
        <f>IF(J130=0,0,VLOOKUP(J130,'得点テーブル'!$B$14:$I$59,2,0))*0.25</f>
        <v>0</v>
      </c>
      <c r="L130" s="67"/>
      <c r="M130" s="21">
        <f>IF(L130=0,0,VLOOKUP(L130,'得点テーブル'!$B$14:$I$59,2,0))*1.25</f>
        <v>0</v>
      </c>
      <c r="N130" s="74"/>
      <c r="O130" s="21">
        <f>IF(N130=0,0,VLOOKUP(N130,'得点テーブル'!$B$14:$I$59,3,0))</f>
        <v>0</v>
      </c>
      <c r="P130" s="156"/>
      <c r="Q130" s="21">
        <f>IF(P130=0,0,VLOOKUP(P130,'得点テーブル'!$B$14:$I$59,3,0))*0.25</f>
        <v>0</v>
      </c>
      <c r="R130" s="74"/>
      <c r="S130" s="21">
        <f>IF(R130=0,0,VLOOKUP(R130,'得点テーブル'!$B$14:$I$59,3,0))*1.25</f>
        <v>0</v>
      </c>
      <c r="T130" s="146"/>
      <c r="U130" s="21">
        <f>IF(T130=0,0,VLOOKUP(T130,'得点テーブル'!$B$14:$I$59,4,0))</f>
        <v>0</v>
      </c>
      <c r="V130" s="67"/>
      <c r="W130" s="147">
        <f>IF(V130=0,0,VLOOKUP(V130,'得点テーブル'!$B$14:$I$59,5,0))</f>
        <v>0</v>
      </c>
      <c r="X130" s="67"/>
      <c r="Y130" s="21">
        <f>IF(X130=0,0,VLOOKUP(X130,'得点テーブル'!$B$14:$I$59,5,0))</f>
        <v>0</v>
      </c>
      <c r="Z130" s="22"/>
      <c r="AA130" s="21">
        <f>IF(Z130=0,0,VLOOKUP(Z130,'得点テーブル'!$B$14:$I$59,6,0))</f>
        <v>0</v>
      </c>
      <c r="AB130" s="67"/>
      <c r="AC130" s="21">
        <f>IF(AB130=0,0,VLOOKUP(AB130,'得点テーブル'!$B$14:$I$59,7,0))</f>
        <v>0</v>
      </c>
      <c r="AD130" s="67"/>
      <c r="AE130" s="21">
        <f>IF(AD130=0,0,VLOOKUP(AD130,'得点テーブル'!$B$14:$I$59,7,0))*1.25</f>
        <v>0</v>
      </c>
      <c r="AF130" s="138"/>
      <c r="AG130" s="21">
        <f>IF(AF130=0,0,VLOOKUP(AF130,'得点テーブル'!$B$14:$L$59,11,0))</f>
        <v>0</v>
      </c>
      <c r="AH130" s="67"/>
      <c r="AI130" s="21">
        <f>IF(AH130=0,0,VLOOKUP(AH130,'得点テーブル'!$B$14:$I$59,5,0))</f>
        <v>0</v>
      </c>
      <c r="AJ130" s="22"/>
      <c r="AK130" s="21">
        <f>IF(AJ130=0,0,VLOOKUP(AJ130,'得点テーブル'!$B$14:$K$59,9,0))</f>
        <v>0</v>
      </c>
      <c r="AL130" s="73"/>
      <c r="AM130" s="173">
        <f>IF(AL130=0,0,VLOOKUP(AL130,'得点テーブル'!$B$14:$K$59,10,0))</f>
        <v>0</v>
      </c>
      <c r="AN130" s="73"/>
      <c r="AO130" s="173">
        <f>IF(AN130=0,0,VLOOKUP(AN130,'得点テーブル'!$B$14:$K$59,10,0))</f>
        <v>0</v>
      </c>
      <c r="AP130" s="73"/>
      <c r="AQ130" s="173">
        <f>IF(AP130=0,0,VLOOKUP(AP130,'得点テーブル'!$B$14:$K$59,10,0))</f>
        <v>0</v>
      </c>
      <c r="AR130" s="73"/>
      <c r="AS130" s="173">
        <f>IF(AR130=0,0,VLOOKUP(AR130,'得点テーブル'!$B$14:$K$59,10,0))*1.25</f>
        <v>0</v>
      </c>
      <c r="AT130" s="73"/>
      <c r="AU130" s="173">
        <f>IF(AT130=0,0,VLOOKUP(AT130,'得点テーブル'!$B$14:$K$59,10,0))</f>
        <v>0</v>
      </c>
    </row>
    <row r="131" spans="2:47" ht="13.5">
      <c r="B131" s="129">
        <v>133</v>
      </c>
      <c r="C131" s="23">
        <f t="shared" si="6"/>
      </c>
      <c r="D131" s="93"/>
      <c r="E131" s="212"/>
      <c r="F131" s="164"/>
      <c r="G131" s="190">
        <f t="shared" si="7"/>
        <v>0</v>
      </c>
      <c r="H131" s="73"/>
      <c r="I131" s="21">
        <f>IF(H131=0,0,VLOOKUP(H131,'得点テーブル'!$B$14:$I$59,2,0))</f>
        <v>0</v>
      </c>
      <c r="J131" s="22"/>
      <c r="K131" s="21">
        <f>IF(J131=0,0,VLOOKUP(J131,'得点テーブル'!$B$14:$I$59,2,0))*0.25</f>
        <v>0</v>
      </c>
      <c r="L131" s="67"/>
      <c r="M131" s="21">
        <f>IF(L131=0,0,VLOOKUP(L131,'得点テーブル'!$B$14:$I$59,2,0))*1.25</f>
        <v>0</v>
      </c>
      <c r="N131" s="74"/>
      <c r="O131" s="21">
        <f>IF(N131=0,0,VLOOKUP(N131,'得点テーブル'!$B$14:$I$59,3,0))</f>
        <v>0</v>
      </c>
      <c r="P131" s="156"/>
      <c r="Q131" s="21">
        <f>IF(P131=0,0,VLOOKUP(P131,'得点テーブル'!$B$14:$I$59,3,0))*0.25</f>
        <v>0</v>
      </c>
      <c r="R131" s="74"/>
      <c r="S131" s="21">
        <f>IF(R131=0,0,VLOOKUP(R131,'得点テーブル'!$B$14:$I$59,3,0))*1.25</f>
        <v>0</v>
      </c>
      <c r="T131" s="146"/>
      <c r="U131" s="21">
        <f>IF(T131=0,0,VLOOKUP(T131,'得点テーブル'!$B$14:$I$59,4,0))</f>
        <v>0</v>
      </c>
      <c r="V131" s="67"/>
      <c r="W131" s="147">
        <f>IF(V131=0,0,VLOOKUP(V131,'得点テーブル'!$B$14:$I$59,5,0))</f>
        <v>0</v>
      </c>
      <c r="X131" s="67"/>
      <c r="Y131" s="21">
        <f>IF(X131=0,0,VLOOKUP(X131,'得点テーブル'!$B$14:$I$59,5,0))</f>
        <v>0</v>
      </c>
      <c r="Z131" s="22"/>
      <c r="AA131" s="21">
        <f>IF(Z131=0,0,VLOOKUP(Z131,'得点テーブル'!$B$14:$I$59,6,0))</f>
        <v>0</v>
      </c>
      <c r="AB131" s="67"/>
      <c r="AC131" s="21">
        <f>IF(AB131=0,0,VLOOKUP(AB131,'得点テーブル'!$B$14:$I$59,7,0))</f>
        <v>0</v>
      </c>
      <c r="AD131" s="67"/>
      <c r="AE131" s="21">
        <f>IF(AD131=0,0,VLOOKUP(AD131,'得点テーブル'!$B$14:$I$59,7,0))*1.25</f>
        <v>0</v>
      </c>
      <c r="AF131" s="138"/>
      <c r="AG131" s="21">
        <f>IF(AF131=0,0,VLOOKUP(AF131,'得点テーブル'!$B$14:$L$59,11,0))</f>
        <v>0</v>
      </c>
      <c r="AH131" s="67"/>
      <c r="AI131" s="21">
        <f>IF(AH131=0,0,VLOOKUP(AH131,'得点テーブル'!$B$14:$I$59,5,0))</f>
        <v>0</v>
      </c>
      <c r="AJ131" s="22"/>
      <c r="AK131" s="21">
        <f>IF(AJ131=0,0,VLOOKUP(AJ131,'得点テーブル'!$B$14:$K$59,9,0))</f>
        <v>0</v>
      </c>
      <c r="AL131" s="73"/>
      <c r="AM131" s="173">
        <f>IF(AL131=0,0,VLOOKUP(AL131,'得点テーブル'!$B$14:$K$59,10,0))</f>
        <v>0</v>
      </c>
      <c r="AN131" s="73"/>
      <c r="AO131" s="173">
        <f>IF(AN131=0,0,VLOOKUP(AN131,'得点テーブル'!$B$14:$K$59,10,0))</f>
        <v>0</v>
      </c>
      <c r="AP131" s="73"/>
      <c r="AQ131" s="173">
        <f>IF(AP131=0,0,VLOOKUP(AP131,'得点テーブル'!$B$14:$K$59,10,0))</f>
        <v>0</v>
      </c>
      <c r="AR131" s="73"/>
      <c r="AS131" s="173">
        <f>IF(AR131=0,0,VLOOKUP(AR131,'得点テーブル'!$B$14:$K$59,10,0))*1.25</f>
        <v>0</v>
      </c>
      <c r="AT131" s="73"/>
      <c r="AU131" s="173">
        <f>IF(AT131=0,0,VLOOKUP(AT131,'得点テーブル'!$B$14:$K$59,10,0))</f>
        <v>0</v>
      </c>
    </row>
    <row r="132" spans="2:47" ht="13.5">
      <c r="B132" s="129">
        <v>134</v>
      </c>
      <c r="C132" s="23">
        <f t="shared" si="6"/>
      </c>
      <c r="D132" s="93"/>
      <c r="E132" s="212"/>
      <c r="F132" s="164"/>
      <c r="G132" s="190">
        <f t="shared" si="7"/>
        <v>0</v>
      </c>
      <c r="H132" s="73"/>
      <c r="I132" s="21">
        <f>IF(H132=0,0,VLOOKUP(H132,'得点テーブル'!$B$14:$I$59,2,0))</f>
        <v>0</v>
      </c>
      <c r="J132" s="22"/>
      <c r="K132" s="21">
        <f>IF(J132=0,0,VLOOKUP(J132,'得点テーブル'!$B$14:$I$59,2,0))*0.25</f>
        <v>0</v>
      </c>
      <c r="L132" s="67"/>
      <c r="M132" s="21">
        <f>IF(L132=0,0,VLOOKUP(L132,'得点テーブル'!$B$14:$I$59,2,0))*1.25</f>
        <v>0</v>
      </c>
      <c r="N132" s="74"/>
      <c r="O132" s="21">
        <f>IF(N132=0,0,VLOOKUP(N132,'得点テーブル'!$B$14:$I$59,3,0))</f>
        <v>0</v>
      </c>
      <c r="P132" s="156"/>
      <c r="Q132" s="21">
        <f>IF(P132=0,0,VLOOKUP(P132,'得点テーブル'!$B$14:$I$59,3,0))*0.25</f>
        <v>0</v>
      </c>
      <c r="R132" s="74"/>
      <c r="S132" s="21">
        <f>IF(R132=0,0,VLOOKUP(R132,'得点テーブル'!$B$14:$I$59,3,0))*1.25</f>
        <v>0</v>
      </c>
      <c r="T132" s="146"/>
      <c r="U132" s="21">
        <f>IF(T132=0,0,VLOOKUP(T132,'得点テーブル'!$B$14:$I$59,4,0))</f>
        <v>0</v>
      </c>
      <c r="V132" s="67"/>
      <c r="W132" s="147">
        <f>IF(V132=0,0,VLOOKUP(V132,'得点テーブル'!$B$14:$I$59,5,0))</f>
        <v>0</v>
      </c>
      <c r="X132" s="67"/>
      <c r="Y132" s="21">
        <f>IF(X132=0,0,VLOOKUP(X132,'得点テーブル'!$B$14:$I$59,5,0))</f>
        <v>0</v>
      </c>
      <c r="Z132" s="22"/>
      <c r="AA132" s="21">
        <f>IF(Z132=0,0,VLOOKUP(Z132,'得点テーブル'!$B$14:$I$59,6,0))</f>
        <v>0</v>
      </c>
      <c r="AB132" s="67"/>
      <c r="AC132" s="21">
        <f>IF(AB132=0,0,VLOOKUP(AB132,'得点テーブル'!$B$14:$I$59,7,0))</f>
        <v>0</v>
      </c>
      <c r="AD132" s="67"/>
      <c r="AE132" s="21">
        <f>IF(AD132=0,0,VLOOKUP(AD132,'得点テーブル'!$B$14:$I$59,7,0))*1.25</f>
        <v>0</v>
      </c>
      <c r="AF132" s="138"/>
      <c r="AG132" s="21">
        <f>IF(AF132=0,0,VLOOKUP(AF132,'得点テーブル'!$B$14:$L$59,11,0))</f>
        <v>0</v>
      </c>
      <c r="AH132" s="67"/>
      <c r="AI132" s="21">
        <f>IF(AH132=0,0,VLOOKUP(AH132,'得点テーブル'!$B$14:$I$59,5,0))</f>
        <v>0</v>
      </c>
      <c r="AJ132" s="22"/>
      <c r="AK132" s="21">
        <f>IF(AJ132=0,0,VLOOKUP(AJ132,'得点テーブル'!$B$14:$K$59,9,0))</f>
        <v>0</v>
      </c>
      <c r="AL132" s="73"/>
      <c r="AM132" s="173">
        <f>IF(AL132=0,0,VLOOKUP(AL132,'得点テーブル'!$B$14:$K$59,10,0))</f>
        <v>0</v>
      </c>
      <c r="AN132" s="73"/>
      <c r="AO132" s="173">
        <f>IF(AN132=0,0,VLOOKUP(AN132,'得点テーブル'!$B$14:$K$59,10,0))</f>
        <v>0</v>
      </c>
      <c r="AP132" s="73"/>
      <c r="AQ132" s="173">
        <f>IF(AP132=0,0,VLOOKUP(AP132,'得点テーブル'!$B$14:$K$59,10,0))</f>
        <v>0</v>
      </c>
      <c r="AR132" s="73"/>
      <c r="AS132" s="173">
        <f>IF(AR132=0,0,VLOOKUP(AR132,'得点テーブル'!$B$14:$K$59,10,0))*1.25</f>
        <v>0</v>
      </c>
      <c r="AT132" s="73"/>
      <c r="AU132" s="173">
        <f>IF(AT132=0,0,VLOOKUP(AT132,'得点テーブル'!$B$14:$K$59,10,0))</f>
        <v>0</v>
      </c>
    </row>
    <row r="133" spans="2:47" ht="13.5">
      <c r="B133" s="129">
        <v>135</v>
      </c>
      <c r="C133" s="23">
        <f t="shared" si="6"/>
      </c>
      <c r="D133" s="93"/>
      <c r="E133" s="212"/>
      <c r="F133" s="164"/>
      <c r="G133" s="190">
        <f t="shared" si="7"/>
        <v>0</v>
      </c>
      <c r="H133" s="73"/>
      <c r="I133" s="21">
        <f>IF(H133=0,0,VLOOKUP(H133,'得点テーブル'!$B$14:$I$59,2,0))</f>
        <v>0</v>
      </c>
      <c r="J133" s="22"/>
      <c r="K133" s="21">
        <f>IF(J133=0,0,VLOOKUP(J133,'得点テーブル'!$B$14:$I$59,2,0))*0.25</f>
        <v>0</v>
      </c>
      <c r="L133" s="67"/>
      <c r="M133" s="21">
        <f>IF(L133=0,0,VLOOKUP(L133,'得点テーブル'!$B$14:$I$59,2,0))*1.25</f>
        <v>0</v>
      </c>
      <c r="N133" s="74"/>
      <c r="O133" s="21">
        <f>IF(N133=0,0,VLOOKUP(N133,'得点テーブル'!$B$14:$I$59,3,0))</f>
        <v>0</v>
      </c>
      <c r="P133" s="156"/>
      <c r="Q133" s="21">
        <f>IF(P133=0,0,VLOOKUP(P133,'得点テーブル'!$B$14:$I$59,3,0))*0.25</f>
        <v>0</v>
      </c>
      <c r="R133" s="74"/>
      <c r="S133" s="21">
        <f>IF(R133=0,0,VLOOKUP(R133,'得点テーブル'!$B$14:$I$59,3,0))*1.25</f>
        <v>0</v>
      </c>
      <c r="T133" s="146"/>
      <c r="U133" s="21">
        <f>IF(T133=0,0,VLOOKUP(T133,'得点テーブル'!$B$14:$I$59,4,0))</f>
        <v>0</v>
      </c>
      <c r="V133" s="67"/>
      <c r="W133" s="147">
        <f>IF(V133=0,0,VLOOKUP(V133,'得点テーブル'!$B$14:$I$59,5,0))</f>
        <v>0</v>
      </c>
      <c r="X133" s="67"/>
      <c r="Y133" s="21">
        <f>IF(X133=0,0,VLOOKUP(X133,'得点テーブル'!$B$14:$I$59,5,0))</f>
        <v>0</v>
      </c>
      <c r="Z133" s="22"/>
      <c r="AA133" s="21">
        <f>IF(Z133=0,0,VLOOKUP(Z133,'得点テーブル'!$B$14:$I$59,6,0))</f>
        <v>0</v>
      </c>
      <c r="AB133" s="67"/>
      <c r="AC133" s="21">
        <f>IF(AB133=0,0,VLOOKUP(AB133,'得点テーブル'!$B$14:$I$59,7,0))</f>
        <v>0</v>
      </c>
      <c r="AD133" s="67"/>
      <c r="AE133" s="21">
        <f>IF(AD133=0,0,VLOOKUP(AD133,'得点テーブル'!$B$14:$I$59,7,0))*1.25</f>
        <v>0</v>
      </c>
      <c r="AF133" s="138"/>
      <c r="AG133" s="21">
        <f>IF(AF133=0,0,VLOOKUP(AF133,'得点テーブル'!$B$14:$L$59,11,0))</f>
        <v>0</v>
      </c>
      <c r="AH133" s="67"/>
      <c r="AI133" s="21">
        <f>IF(AH133=0,0,VLOOKUP(AH133,'得点テーブル'!$B$14:$I$59,5,0))</f>
        <v>0</v>
      </c>
      <c r="AJ133" s="22"/>
      <c r="AK133" s="21">
        <f>IF(AJ133=0,0,VLOOKUP(AJ133,'得点テーブル'!$B$14:$K$59,9,0))</f>
        <v>0</v>
      </c>
      <c r="AL133" s="73"/>
      <c r="AM133" s="173">
        <f>IF(AL133=0,0,VLOOKUP(AL133,'得点テーブル'!$B$14:$K$59,10,0))</f>
        <v>0</v>
      </c>
      <c r="AN133" s="73"/>
      <c r="AO133" s="173">
        <f>IF(AN133=0,0,VLOOKUP(AN133,'得点テーブル'!$B$14:$K$59,10,0))</f>
        <v>0</v>
      </c>
      <c r="AP133" s="73"/>
      <c r="AQ133" s="173">
        <f>IF(AP133=0,0,VLOOKUP(AP133,'得点テーブル'!$B$14:$K$59,10,0))</f>
        <v>0</v>
      </c>
      <c r="AR133" s="73"/>
      <c r="AS133" s="173">
        <f>IF(AR133=0,0,VLOOKUP(AR133,'得点テーブル'!$B$14:$K$59,10,0))*1.25</f>
        <v>0</v>
      </c>
      <c r="AT133" s="73"/>
      <c r="AU133" s="173">
        <f>IF(AT133=0,0,VLOOKUP(AT133,'得点テーブル'!$B$14:$K$59,10,0))</f>
        <v>0</v>
      </c>
    </row>
    <row r="134" spans="2:47" ht="13.5">
      <c r="B134" s="129">
        <v>136</v>
      </c>
      <c r="C134" s="23">
        <f aca="true" t="shared" si="8" ref="C134:C140">IF(G134=0,"",RANK(G134,$G$6:$G$150))</f>
      </c>
      <c r="D134" s="93"/>
      <c r="E134" s="212"/>
      <c r="F134" s="164"/>
      <c r="G134" s="190">
        <f aca="true" t="shared" si="9" ref="G134:G140">SUM(I134+K134+M134+O134+Q134+S134+W134+U134+Y134+AA134+AC134+AE134+AG134+AI134+AK134+AM134+AO134+AQ134+AS134+AU134)</f>
        <v>0</v>
      </c>
      <c r="H134" s="73"/>
      <c r="I134" s="21">
        <f>IF(H134=0,0,VLOOKUP(H134,'得点テーブル'!$B$14:$I$59,2,0))</f>
        <v>0</v>
      </c>
      <c r="J134" s="22"/>
      <c r="K134" s="21">
        <f>IF(J134=0,0,VLOOKUP(J134,'得点テーブル'!$B$14:$I$59,2,0))*0.25</f>
        <v>0</v>
      </c>
      <c r="L134" s="67"/>
      <c r="M134" s="21">
        <f>IF(L134=0,0,VLOOKUP(L134,'得点テーブル'!$B$14:$I$59,2,0))*1.25</f>
        <v>0</v>
      </c>
      <c r="N134" s="74"/>
      <c r="O134" s="21">
        <f>IF(N134=0,0,VLOOKUP(N134,'得点テーブル'!$B$14:$I$59,3,0))</f>
        <v>0</v>
      </c>
      <c r="P134" s="156"/>
      <c r="Q134" s="21">
        <f>IF(P134=0,0,VLOOKUP(P134,'得点テーブル'!$B$14:$I$59,3,0))*0.25</f>
        <v>0</v>
      </c>
      <c r="R134" s="74"/>
      <c r="S134" s="21">
        <f>IF(R134=0,0,VLOOKUP(R134,'得点テーブル'!$B$14:$I$59,3,0))*1.25</f>
        <v>0</v>
      </c>
      <c r="T134" s="146"/>
      <c r="U134" s="21">
        <f>IF(T134=0,0,VLOOKUP(T134,'得点テーブル'!$B$14:$I$59,4,0))</f>
        <v>0</v>
      </c>
      <c r="V134" s="67"/>
      <c r="W134" s="147">
        <f>IF(V134=0,0,VLOOKUP(V134,'得点テーブル'!$B$14:$I$59,5,0))</f>
        <v>0</v>
      </c>
      <c r="X134" s="67"/>
      <c r="Y134" s="21">
        <f>IF(X134=0,0,VLOOKUP(X134,'得点テーブル'!$B$14:$I$59,5,0))</f>
        <v>0</v>
      </c>
      <c r="Z134" s="22"/>
      <c r="AA134" s="21">
        <f>IF(Z134=0,0,VLOOKUP(Z134,'得点テーブル'!$B$14:$I$59,6,0))</f>
        <v>0</v>
      </c>
      <c r="AB134" s="67"/>
      <c r="AC134" s="21">
        <f>IF(AB134=0,0,VLOOKUP(AB134,'得点テーブル'!$B$14:$I$59,7,0))</f>
        <v>0</v>
      </c>
      <c r="AD134" s="67"/>
      <c r="AE134" s="21">
        <f>IF(AD134=0,0,VLOOKUP(AD134,'得点テーブル'!$B$14:$I$59,7,0))*1.25</f>
        <v>0</v>
      </c>
      <c r="AF134" s="138"/>
      <c r="AG134" s="21">
        <f>IF(AF134=0,0,VLOOKUP(AF134,'得点テーブル'!$B$14:$L$59,11,0))</f>
        <v>0</v>
      </c>
      <c r="AH134" s="67"/>
      <c r="AI134" s="21">
        <f>IF(AH134=0,0,VLOOKUP(AH134,'得点テーブル'!$B$14:$I$59,5,0))</f>
        <v>0</v>
      </c>
      <c r="AJ134" s="22"/>
      <c r="AK134" s="21">
        <f>IF(AJ134=0,0,VLOOKUP(AJ134,'得点テーブル'!$B$14:$K$59,9,0))</f>
        <v>0</v>
      </c>
      <c r="AL134" s="73"/>
      <c r="AM134" s="173">
        <f>IF(AL134=0,0,VLOOKUP(AL134,'得点テーブル'!$B$14:$K$59,10,0))</f>
        <v>0</v>
      </c>
      <c r="AN134" s="73"/>
      <c r="AO134" s="173">
        <f>IF(AN134=0,0,VLOOKUP(AN134,'得点テーブル'!$B$14:$K$59,10,0))</f>
        <v>0</v>
      </c>
      <c r="AP134" s="73"/>
      <c r="AQ134" s="173">
        <f>IF(AP134=0,0,VLOOKUP(AP134,'得点テーブル'!$B$14:$K$59,10,0))</f>
        <v>0</v>
      </c>
      <c r="AR134" s="73"/>
      <c r="AS134" s="173">
        <f>IF(AR134=0,0,VLOOKUP(AR134,'得点テーブル'!$B$14:$K$59,10,0))*1.25</f>
        <v>0</v>
      </c>
      <c r="AT134" s="73"/>
      <c r="AU134" s="173">
        <f>IF(AT134=0,0,VLOOKUP(AT134,'得点テーブル'!$B$14:$K$59,10,0))</f>
        <v>0</v>
      </c>
    </row>
    <row r="135" spans="2:47" ht="13.5">
      <c r="B135" s="129">
        <v>137</v>
      </c>
      <c r="C135" s="23">
        <f t="shared" si="8"/>
      </c>
      <c r="D135" s="93"/>
      <c r="E135" s="212"/>
      <c r="F135" s="164"/>
      <c r="G135" s="190">
        <f t="shared" si="9"/>
        <v>0</v>
      </c>
      <c r="H135" s="73"/>
      <c r="I135" s="21">
        <f>IF(H135=0,0,VLOOKUP(H135,'得点テーブル'!$B$14:$I$59,2,0))</f>
        <v>0</v>
      </c>
      <c r="J135" s="22"/>
      <c r="K135" s="21">
        <f>IF(J135=0,0,VLOOKUP(J135,'得点テーブル'!$B$14:$I$59,2,0))*0.25</f>
        <v>0</v>
      </c>
      <c r="L135" s="67"/>
      <c r="M135" s="21">
        <f>IF(L135=0,0,VLOOKUP(L135,'得点テーブル'!$B$14:$I$59,2,0))*1.25</f>
        <v>0</v>
      </c>
      <c r="N135" s="74"/>
      <c r="O135" s="21">
        <f>IF(N135=0,0,VLOOKUP(N135,'得点テーブル'!$B$14:$I$59,3,0))</f>
        <v>0</v>
      </c>
      <c r="P135" s="156"/>
      <c r="Q135" s="21">
        <f>IF(P135=0,0,VLOOKUP(P135,'得点テーブル'!$B$14:$I$59,3,0))*0.25</f>
        <v>0</v>
      </c>
      <c r="R135" s="74"/>
      <c r="S135" s="21">
        <f>IF(R135=0,0,VLOOKUP(R135,'得点テーブル'!$B$14:$I$59,3,0))*1.25</f>
        <v>0</v>
      </c>
      <c r="T135" s="146"/>
      <c r="U135" s="21">
        <f>IF(T135=0,0,VLOOKUP(T135,'得点テーブル'!$B$14:$I$59,4,0))</f>
        <v>0</v>
      </c>
      <c r="V135" s="67"/>
      <c r="W135" s="147">
        <f>IF(V135=0,0,VLOOKUP(V135,'得点テーブル'!$B$14:$I$59,5,0))</f>
        <v>0</v>
      </c>
      <c r="X135" s="67"/>
      <c r="Y135" s="21">
        <f>IF(X135=0,0,VLOOKUP(X135,'得点テーブル'!$B$14:$I$59,5,0))</f>
        <v>0</v>
      </c>
      <c r="Z135" s="22"/>
      <c r="AA135" s="21">
        <f>IF(Z135=0,0,VLOOKUP(Z135,'得点テーブル'!$B$14:$I$59,6,0))</f>
        <v>0</v>
      </c>
      <c r="AB135" s="67"/>
      <c r="AC135" s="21">
        <f>IF(AB135=0,0,VLOOKUP(AB135,'得点テーブル'!$B$14:$I$59,7,0))</f>
        <v>0</v>
      </c>
      <c r="AD135" s="67"/>
      <c r="AE135" s="21">
        <f>IF(AD135=0,0,VLOOKUP(AD135,'得点テーブル'!$B$14:$I$59,7,0))*1.25</f>
        <v>0</v>
      </c>
      <c r="AF135" s="138"/>
      <c r="AG135" s="21">
        <f>IF(AF135=0,0,VLOOKUP(AF135,'得点テーブル'!$B$14:$L$59,11,0))</f>
        <v>0</v>
      </c>
      <c r="AH135" s="67"/>
      <c r="AI135" s="21">
        <f>IF(AH135=0,0,VLOOKUP(AH135,'得点テーブル'!$B$14:$I$59,5,0))</f>
        <v>0</v>
      </c>
      <c r="AJ135" s="22"/>
      <c r="AK135" s="21">
        <f>IF(AJ135=0,0,VLOOKUP(AJ135,'得点テーブル'!$B$14:$K$59,9,0))</f>
        <v>0</v>
      </c>
      <c r="AL135" s="73"/>
      <c r="AM135" s="173">
        <f>IF(AL135=0,0,VLOOKUP(AL135,'得点テーブル'!$B$14:$K$59,10,0))</f>
        <v>0</v>
      </c>
      <c r="AN135" s="73"/>
      <c r="AO135" s="173">
        <f>IF(AN135=0,0,VLOOKUP(AN135,'得点テーブル'!$B$14:$K$59,10,0))</f>
        <v>0</v>
      </c>
      <c r="AP135" s="73"/>
      <c r="AQ135" s="173">
        <f>IF(AP135=0,0,VLOOKUP(AP135,'得点テーブル'!$B$14:$K$59,10,0))</f>
        <v>0</v>
      </c>
      <c r="AR135" s="73"/>
      <c r="AS135" s="173">
        <f>IF(AR135=0,0,VLOOKUP(AR135,'得点テーブル'!$B$14:$K$59,10,0))*1.25</f>
        <v>0</v>
      </c>
      <c r="AT135" s="73"/>
      <c r="AU135" s="173">
        <f>IF(AT135=0,0,VLOOKUP(AT135,'得点テーブル'!$B$14:$K$59,10,0))</f>
        <v>0</v>
      </c>
    </row>
    <row r="136" spans="2:47" ht="13.5">
      <c r="B136" s="129">
        <v>138</v>
      </c>
      <c r="C136" s="23">
        <f t="shared" si="8"/>
      </c>
      <c r="D136" s="93"/>
      <c r="E136" s="212"/>
      <c r="F136" s="164"/>
      <c r="G136" s="190">
        <f t="shared" si="9"/>
        <v>0</v>
      </c>
      <c r="H136" s="73"/>
      <c r="I136" s="21">
        <f>IF(H136=0,0,VLOOKUP(H136,'得点テーブル'!$B$14:$I$59,2,0))</f>
        <v>0</v>
      </c>
      <c r="J136" s="22"/>
      <c r="K136" s="21">
        <f>IF(J136=0,0,VLOOKUP(J136,'得点テーブル'!$B$14:$I$59,2,0))*0.25</f>
        <v>0</v>
      </c>
      <c r="L136" s="67"/>
      <c r="M136" s="21">
        <f>IF(L136=0,0,VLOOKUP(L136,'得点テーブル'!$B$14:$I$59,2,0))*1.25</f>
        <v>0</v>
      </c>
      <c r="N136" s="74"/>
      <c r="O136" s="21">
        <f>IF(N136=0,0,VLOOKUP(N136,'得点テーブル'!$B$14:$I$59,3,0))</f>
        <v>0</v>
      </c>
      <c r="P136" s="156"/>
      <c r="Q136" s="21">
        <f>IF(P136=0,0,VLOOKUP(P136,'得点テーブル'!$B$14:$I$59,3,0))*0.25</f>
        <v>0</v>
      </c>
      <c r="R136" s="74"/>
      <c r="S136" s="21">
        <f>IF(R136=0,0,VLOOKUP(R136,'得点テーブル'!$B$14:$I$59,3,0))*1.25</f>
        <v>0</v>
      </c>
      <c r="T136" s="146"/>
      <c r="U136" s="21">
        <f>IF(T136=0,0,VLOOKUP(T136,'得点テーブル'!$B$14:$I$59,4,0))</f>
        <v>0</v>
      </c>
      <c r="V136" s="67"/>
      <c r="W136" s="147">
        <f>IF(V136=0,0,VLOOKUP(V136,'得点テーブル'!$B$14:$I$59,5,0))</f>
        <v>0</v>
      </c>
      <c r="X136" s="67"/>
      <c r="Y136" s="21">
        <f>IF(X136=0,0,VLOOKUP(X136,'得点テーブル'!$B$14:$I$59,5,0))</f>
        <v>0</v>
      </c>
      <c r="Z136" s="22"/>
      <c r="AA136" s="21">
        <f>IF(Z136=0,0,VLOOKUP(Z136,'得点テーブル'!$B$14:$I$59,6,0))</f>
        <v>0</v>
      </c>
      <c r="AB136" s="67"/>
      <c r="AC136" s="21">
        <f>IF(AB136=0,0,VLOOKUP(AB136,'得点テーブル'!$B$14:$I$59,7,0))</f>
        <v>0</v>
      </c>
      <c r="AD136" s="67"/>
      <c r="AE136" s="21">
        <f>IF(AD136=0,0,VLOOKUP(AD136,'得点テーブル'!$B$14:$I$59,7,0))*1.25</f>
        <v>0</v>
      </c>
      <c r="AF136" s="138"/>
      <c r="AG136" s="21">
        <f>IF(AF136=0,0,VLOOKUP(AF136,'得点テーブル'!$B$14:$L$59,11,0))</f>
        <v>0</v>
      </c>
      <c r="AH136" s="67"/>
      <c r="AI136" s="21">
        <f>IF(AH136=0,0,VLOOKUP(AH136,'得点テーブル'!$B$14:$I$59,5,0))</f>
        <v>0</v>
      </c>
      <c r="AJ136" s="22"/>
      <c r="AK136" s="21">
        <f>IF(AJ136=0,0,VLOOKUP(AJ136,'得点テーブル'!$B$14:$K$59,9,0))</f>
        <v>0</v>
      </c>
      <c r="AL136" s="73"/>
      <c r="AM136" s="173">
        <f>IF(AL136=0,0,VLOOKUP(AL136,'得点テーブル'!$B$14:$K$59,10,0))</f>
        <v>0</v>
      </c>
      <c r="AN136" s="73"/>
      <c r="AO136" s="173">
        <f>IF(AN136=0,0,VLOOKUP(AN136,'得点テーブル'!$B$14:$K$59,10,0))</f>
        <v>0</v>
      </c>
      <c r="AP136" s="73"/>
      <c r="AQ136" s="173">
        <f>IF(AP136=0,0,VLOOKUP(AP136,'得点テーブル'!$B$14:$K$59,10,0))</f>
        <v>0</v>
      </c>
      <c r="AR136" s="73"/>
      <c r="AS136" s="173">
        <f>IF(AR136=0,0,VLOOKUP(AR136,'得点テーブル'!$B$14:$K$59,10,0))*1.25</f>
        <v>0</v>
      </c>
      <c r="AT136" s="73"/>
      <c r="AU136" s="173">
        <f>IF(AT136=0,0,VLOOKUP(AT136,'得点テーブル'!$B$14:$K$59,10,0))</f>
        <v>0</v>
      </c>
    </row>
    <row r="137" spans="2:47" ht="13.5">
      <c r="B137" s="129">
        <v>139</v>
      </c>
      <c r="C137" s="23">
        <f t="shared" si="8"/>
      </c>
      <c r="D137" s="93"/>
      <c r="E137" s="212"/>
      <c r="F137" s="164"/>
      <c r="G137" s="190">
        <f t="shared" si="9"/>
        <v>0</v>
      </c>
      <c r="H137" s="73"/>
      <c r="I137" s="21">
        <f>IF(H137=0,0,VLOOKUP(H137,'得点テーブル'!$B$14:$I$59,2,0))</f>
        <v>0</v>
      </c>
      <c r="J137" s="22"/>
      <c r="K137" s="21">
        <f>IF(J137=0,0,VLOOKUP(J137,'得点テーブル'!$B$14:$I$59,2,0))*0.25</f>
        <v>0</v>
      </c>
      <c r="L137" s="67"/>
      <c r="M137" s="21">
        <f>IF(L137=0,0,VLOOKUP(L137,'得点テーブル'!$B$14:$I$59,2,0))*1.25</f>
        <v>0</v>
      </c>
      <c r="N137" s="74"/>
      <c r="O137" s="21">
        <f>IF(N137=0,0,VLOOKUP(N137,'得点テーブル'!$B$14:$I$59,3,0))</f>
        <v>0</v>
      </c>
      <c r="P137" s="156"/>
      <c r="Q137" s="21">
        <f>IF(P137=0,0,VLOOKUP(P137,'得点テーブル'!$B$14:$I$59,3,0))*0.25</f>
        <v>0</v>
      </c>
      <c r="R137" s="74"/>
      <c r="S137" s="21">
        <f>IF(R137=0,0,VLOOKUP(R137,'得点テーブル'!$B$14:$I$59,3,0))*1.25</f>
        <v>0</v>
      </c>
      <c r="T137" s="146"/>
      <c r="U137" s="21">
        <f>IF(T137=0,0,VLOOKUP(T137,'得点テーブル'!$B$14:$I$59,4,0))</f>
        <v>0</v>
      </c>
      <c r="V137" s="67"/>
      <c r="W137" s="147">
        <f>IF(V137=0,0,VLOOKUP(V137,'得点テーブル'!$B$14:$I$59,5,0))</f>
        <v>0</v>
      </c>
      <c r="X137" s="67"/>
      <c r="Y137" s="21">
        <f>IF(X137=0,0,VLOOKUP(X137,'得点テーブル'!$B$14:$I$59,5,0))</f>
        <v>0</v>
      </c>
      <c r="Z137" s="22"/>
      <c r="AA137" s="21">
        <f>IF(Z137=0,0,VLOOKUP(Z137,'得点テーブル'!$B$14:$I$59,6,0))</f>
        <v>0</v>
      </c>
      <c r="AB137" s="67"/>
      <c r="AC137" s="21">
        <f>IF(AB137=0,0,VLOOKUP(AB137,'得点テーブル'!$B$14:$I$59,7,0))</f>
        <v>0</v>
      </c>
      <c r="AD137" s="67"/>
      <c r="AE137" s="21">
        <f>IF(AD137=0,0,VLOOKUP(AD137,'得点テーブル'!$B$14:$I$59,7,0))*1.25</f>
        <v>0</v>
      </c>
      <c r="AF137" s="138"/>
      <c r="AG137" s="21">
        <f>IF(AF137=0,0,VLOOKUP(AF137,'得点テーブル'!$B$14:$L$59,11,0))</f>
        <v>0</v>
      </c>
      <c r="AH137" s="67"/>
      <c r="AI137" s="21">
        <f>IF(AH137=0,0,VLOOKUP(AH137,'得点テーブル'!$B$14:$I$59,5,0))</f>
        <v>0</v>
      </c>
      <c r="AJ137" s="22"/>
      <c r="AK137" s="21">
        <f>IF(AJ137=0,0,VLOOKUP(AJ137,'得点テーブル'!$B$14:$K$59,9,0))</f>
        <v>0</v>
      </c>
      <c r="AL137" s="73"/>
      <c r="AM137" s="173">
        <f>IF(AL137=0,0,VLOOKUP(AL137,'得点テーブル'!$B$14:$K$59,10,0))</f>
        <v>0</v>
      </c>
      <c r="AN137" s="73"/>
      <c r="AO137" s="173">
        <f>IF(AN137=0,0,VLOOKUP(AN137,'得点テーブル'!$B$14:$K$59,10,0))</f>
        <v>0</v>
      </c>
      <c r="AP137" s="73"/>
      <c r="AQ137" s="173">
        <f>IF(AP137=0,0,VLOOKUP(AP137,'得点テーブル'!$B$14:$K$59,10,0))</f>
        <v>0</v>
      </c>
      <c r="AR137" s="73"/>
      <c r="AS137" s="173">
        <f>IF(AR137=0,0,VLOOKUP(AR137,'得点テーブル'!$B$14:$K$59,10,0))*1.25</f>
        <v>0</v>
      </c>
      <c r="AT137" s="73"/>
      <c r="AU137" s="173">
        <f>IF(AT137=0,0,VLOOKUP(AT137,'得点テーブル'!$B$14:$K$59,10,0))</f>
        <v>0</v>
      </c>
    </row>
    <row r="138" spans="2:47" ht="13.5">
      <c r="B138" s="129">
        <v>140</v>
      </c>
      <c r="C138" s="23">
        <f t="shared" si="8"/>
      </c>
      <c r="D138" s="93"/>
      <c r="E138" s="212"/>
      <c r="F138" s="164"/>
      <c r="G138" s="190">
        <f t="shared" si="9"/>
        <v>0</v>
      </c>
      <c r="H138" s="73"/>
      <c r="I138" s="21">
        <f>IF(H138=0,0,VLOOKUP(H138,'得点テーブル'!$B$14:$I$59,2,0))</f>
        <v>0</v>
      </c>
      <c r="J138" s="22"/>
      <c r="K138" s="21">
        <f>IF(J138=0,0,VLOOKUP(J138,'得点テーブル'!$B$14:$I$59,2,0))*0.25</f>
        <v>0</v>
      </c>
      <c r="L138" s="67"/>
      <c r="M138" s="21">
        <f>IF(L138=0,0,VLOOKUP(L138,'得点テーブル'!$B$14:$I$59,2,0))*1.25</f>
        <v>0</v>
      </c>
      <c r="N138" s="74"/>
      <c r="O138" s="21">
        <f>IF(N138=0,0,VLOOKUP(N138,'得点テーブル'!$B$14:$I$59,3,0))</f>
        <v>0</v>
      </c>
      <c r="P138" s="156"/>
      <c r="Q138" s="21">
        <f>IF(P138=0,0,VLOOKUP(P138,'得点テーブル'!$B$14:$I$59,3,0))*0.25</f>
        <v>0</v>
      </c>
      <c r="R138" s="74"/>
      <c r="S138" s="21">
        <f>IF(R138=0,0,VLOOKUP(R138,'得点テーブル'!$B$14:$I$59,3,0))*1.25</f>
        <v>0</v>
      </c>
      <c r="T138" s="146"/>
      <c r="U138" s="21">
        <f>IF(T138=0,0,VLOOKUP(T138,'得点テーブル'!$B$14:$I$59,4,0))</f>
        <v>0</v>
      </c>
      <c r="V138" s="67"/>
      <c r="W138" s="147">
        <f>IF(V138=0,0,VLOOKUP(V138,'得点テーブル'!$B$14:$I$59,5,0))</f>
        <v>0</v>
      </c>
      <c r="X138" s="67"/>
      <c r="Y138" s="21">
        <f>IF(X138=0,0,VLOOKUP(X138,'得点テーブル'!$B$14:$I$59,5,0))</f>
        <v>0</v>
      </c>
      <c r="Z138" s="22"/>
      <c r="AA138" s="21">
        <f>IF(Z138=0,0,VLOOKUP(Z138,'得点テーブル'!$B$14:$I$59,6,0))</f>
        <v>0</v>
      </c>
      <c r="AB138" s="67"/>
      <c r="AC138" s="21">
        <f>IF(AB138=0,0,VLOOKUP(AB138,'得点テーブル'!$B$14:$I$59,7,0))</f>
        <v>0</v>
      </c>
      <c r="AD138" s="67"/>
      <c r="AE138" s="21">
        <f>IF(AD138=0,0,VLOOKUP(AD138,'得点テーブル'!$B$14:$I$59,7,0))*1.25</f>
        <v>0</v>
      </c>
      <c r="AF138" s="138"/>
      <c r="AG138" s="21">
        <f>IF(AF138=0,0,VLOOKUP(AF138,'得点テーブル'!$B$14:$L$59,11,0))</f>
        <v>0</v>
      </c>
      <c r="AH138" s="67"/>
      <c r="AI138" s="21">
        <f>IF(AH138=0,0,VLOOKUP(AH138,'得点テーブル'!$B$14:$I$59,5,0))</f>
        <v>0</v>
      </c>
      <c r="AJ138" s="22"/>
      <c r="AK138" s="21">
        <f>IF(AJ138=0,0,VLOOKUP(AJ138,'得点テーブル'!$B$14:$K$59,9,0))</f>
        <v>0</v>
      </c>
      <c r="AL138" s="73"/>
      <c r="AM138" s="173">
        <f>IF(AL138=0,0,VLOOKUP(AL138,'得点テーブル'!$B$14:$K$59,10,0))</f>
        <v>0</v>
      </c>
      <c r="AN138" s="73"/>
      <c r="AO138" s="173">
        <f>IF(AN138=0,0,VLOOKUP(AN138,'得点テーブル'!$B$14:$K$59,10,0))</f>
        <v>0</v>
      </c>
      <c r="AP138" s="73"/>
      <c r="AQ138" s="173">
        <f>IF(AP138=0,0,VLOOKUP(AP138,'得点テーブル'!$B$14:$K$59,10,0))</f>
        <v>0</v>
      </c>
      <c r="AR138" s="73"/>
      <c r="AS138" s="173">
        <f>IF(AR138=0,0,VLOOKUP(AR138,'得点テーブル'!$B$14:$K$59,10,0))*1.25</f>
        <v>0</v>
      </c>
      <c r="AT138" s="73"/>
      <c r="AU138" s="173">
        <f>IF(AT138=0,0,VLOOKUP(AT138,'得点テーブル'!$B$14:$K$59,10,0))</f>
        <v>0</v>
      </c>
    </row>
    <row r="139" spans="2:47" ht="13.5">
      <c r="B139" s="129">
        <v>141</v>
      </c>
      <c r="C139" s="23">
        <f t="shared" si="8"/>
      </c>
      <c r="D139" s="93"/>
      <c r="E139" s="212"/>
      <c r="F139" s="164"/>
      <c r="G139" s="190">
        <f t="shared" si="9"/>
        <v>0</v>
      </c>
      <c r="H139" s="73"/>
      <c r="I139" s="21">
        <f>IF(H139=0,0,VLOOKUP(H139,'得点テーブル'!$B$14:$I$59,2,0))</f>
        <v>0</v>
      </c>
      <c r="J139" s="22"/>
      <c r="K139" s="21">
        <f>IF(J139=0,0,VLOOKUP(J139,'得点テーブル'!$B$14:$I$59,2,0))*0.25</f>
        <v>0</v>
      </c>
      <c r="L139" s="67"/>
      <c r="M139" s="21">
        <f>IF(L139=0,0,VLOOKUP(L139,'得点テーブル'!$B$14:$I$59,2,0))*1.25</f>
        <v>0</v>
      </c>
      <c r="N139" s="74"/>
      <c r="O139" s="21">
        <f>IF(N139=0,0,VLOOKUP(N139,'得点テーブル'!$B$14:$I$59,3,0))</f>
        <v>0</v>
      </c>
      <c r="P139" s="156"/>
      <c r="Q139" s="21">
        <f>IF(P139=0,0,VLOOKUP(P139,'得点テーブル'!$B$14:$I$59,3,0))*0.25</f>
        <v>0</v>
      </c>
      <c r="R139" s="74"/>
      <c r="S139" s="21">
        <f>IF(R139=0,0,VLOOKUP(R139,'得点テーブル'!$B$14:$I$59,3,0))*1.25</f>
        <v>0</v>
      </c>
      <c r="T139" s="146"/>
      <c r="U139" s="21">
        <f>IF(T139=0,0,VLOOKUP(T139,'得点テーブル'!$B$14:$I$59,4,0))</f>
        <v>0</v>
      </c>
      <c r="V139" s="67"/>
      <c r="W139" s="147">
        <f>IF(V139=0,0,VLOOKUP(V139,'得点テーブル'!$B$14:$I$59,5,0))</f>
        <v>0</v>
      </c>
      <c r="X139" s="67"/>
      <c r="Y139" s="21">
        <f>IF(X139=0,0,VLOOKUP(X139,'得点テーブル'!$B$14:$I$59,5,0))</f>
        <v>0</v>
      </c>
      <c r="Z139" s="22"/>
      <c r="AA139" s="21">
        <f>IF(Z139=0,0,VLOOKUP(Z139,'得点テーブル'!$B$14:$I$59,6,0))</f>
        <v>0</v>
      </c>
      <c r="AB139" s="67"/>
      <c r="AC139" s="21">
        <f>IF(AB139=0,0,VLOOKUP(AB139,'得点テーブル'!$B$14:$I$59,7,0))</f>
        <v>0</v>
      </c>
      <c r="AD139" s="67"/>
      <c r="AE139" s="21">
        <f>IF(AD139=0,0,VLOOKUP(AD139,'得点テーブル'!$B$14:$I$59,7,0))*1.25</f>
        <v>0</v>
      </c>
      <c r="AF139" s="138"/>
      <c r="AG139" s="21">
        <f>IF(AF139=0,0,VLOOKUP(AF139,'得点テーブル'!$B$14:$L$59,11,0))</f>
        <v>0</v>
      </c>
      <c r="AH139" s="67"/>
      <c r="AI139" s="21">
        <f>IF(AH139=0,0,VLOOKUP(AH139,'得点テーブル'!$B$14:$I$59,5,0))</f>
        <v>0</v>
      </c>
      <c r="AJ139" s="22"/>
      <c r="AK139" s="21">
        <f>IF(AJ139=0,0,VLOOKUP(AJ139,'得点テーブル'!$B$14:$K$59,9,0))</f>
        <v>0</v>
      </c>
      <c r="AL139" s="73"/>
      <c r="AM139" s="173">
        <f>IF(AL139=0,0,VLOOKUP(AL139,'得点テーブル'!$B$14:$K$59,10,0))</f>
        <v>0</v>
      </c>
      <c r="AN139" s="73"/>
      <c r="AO139" s="173">
        <f>IF(AN139=0,0,VLOOKUP(AN139,'得点テーブル'!$B$14:$K$59,10,0))</f>
        <v>0</v>
      </c>
      <c r="AP139" s="73"/>
      <c r="AQ139" s="173">
        <f>IF(AP139=0,0,VLOOKUP(AP139,'得点テーブル'!$B$14:$K$59,10,0))</f>
        <v>0</v>
      </c>
      <c r="AR139" s="73"/>
      <c r="AS139" s="173">
        <f>IF(AR139=0,0,VLOOKUP(AR139,'得点テーブル'!$B$14:$K$59,10,0))*1.25</f>
        <v>0</v>
      </c>
      <c r="AT139" s="73"/>
      <c r="AU139" s="173">
        <f>IF(AT139=0,0,VLOOKUP(AT139,'得点テーブル'!$B$14:$K$59,10,0))</f>
        <v>0</v>
      </c>
    </row>
    <row r="140" spans="2:47" ht="13.5">
      <c r="B140" s="129">
        <v>142</v>
      </c>
      <c r="C140" s="23">
        <f t="shared" si="8"/>
      </c>
      <c r="D140" s="93"/>
      <c r="E140" s="212"/>
      <c r="F140" s="164"/>
      <c r="G140" s="190">
        <f t="shared" si="9"/>
        <v>0</v>
      </c>
      <c r="H140" s="73"/>
      <c r="I140" s="21">
        <f>IF(H140=0,0,VLOOKUP(H140,'得点テーブル'!$B$14:$I$59,2,0))</f>
        <v>0</v>
      </c>
      <c r="J140" s="22"/>
      <c r="K140" s="21">
        <f>IF(J140=0,0,VLOOKUP(J140,'得点テーブル'!$B$14:$I$59,2,0))*0.25</f>
        <v>0</v>
      </c>
      <c r="L140" s="67"/>
      <c r="M140" s="21">
        <f>IF(L140=0,0,VLOOKUP(L140,'得点テーブル'!$B$14:$I$59,2,0))*1.25</f>
        <v>0</v>
      </c>
      <c r="N140" s="74"/>
      <c r="O140" s="21">
        <f>IF(N140=0,0,VLOOKUP(N140,'得点テーブル'!$B$14:$I$59,3,0))</f>
        <v>0</v>
      </c>
      <c r="P140" s="156"/>
      <c r="Q140" s="21">
        <f>IF(P140=0,0,VLOOKUP(P140,'得点テーブル'!$B$14:$I$59,3,0))*0.25</f>
        <v>0</v>
      </c>
      <c r="R140" s="74"/>
      <c r="S140" s="21">
        <f>IF(R140=0,0,VLOOKUP(R140,'得点テーブル'!$B$14:$I$59,3,0))*1.25</f>
        <v>0</v>
      </c>
      <c r="T140" s="146"/>
      <c r="U140" s="21">
        <f>IF(T140=0,0,VLOOKUP(T140,'得点テーブル'!$B$14:$I$59,4,0))</f>
        <v>0</v>
      </c>
      <c r="V140" s="67"/>
      <c r="W140" s="147">
        <f>IF(V140=0,0,VLOOKUP(V140,'得点テーブル'!$B$14:$I$59,5,0))</f>
        <v>0</v>
      </c>
      <c r="X140" s="67"/>
      <c r="Y140" s="21">
        <f>IF(X140=0,0,VLOOKUP(X140,'得点テーブル'!$B$14:$I$59,5,0))</f>
        <v>0</v>
      </c>
      <c r="Z140" s="22"/>
      <c r="AA140" s="21">
        <f>IF(Z140=0,0,VLOOKUP(Z140,'得点テーブル'!$B$14:$I$59,6,0))</f>
        <v>0</v>
      </c>
      <c r="AB140" s="67"/>
      <c r="AC140" s="21">
        <f>IF(AB140=0,0,VLOOKUP(AB140,'得点テーブル'!$B$14:$I$59,7,0))</f>
        <v>0</v>
      </c>
      <c r="AD140" s="67"/>
      <c r="AE140" s="21">
        <f>IF(AD140=0,0,VLOOKUP(AD140,'得点テーブル'!$B$14:$I$59,7,0))*1.25</f>
        <v>0</v>
      </c>
      <c r="AF140" s="138"/>
      <c r="AG140" s="21">
        <f>IF(AF140=0,0,VLOOKUP(AF140,'得点テーブル'!$B$14:$L$59,11,0))</f>
        <v>0</v>
      </c>
      <c r="AH140" s="67"/>
      <c r="AI140" s="21">
        <f>IF(AH140=0,0,VLOOKUP(AH140,'得点テーブル'!$B$14:$I$59,5,0))</f>
        <v>0</v>
      </c>
      <c r="AJ140" s="22"/>
      <c r="AK140" s="21">
        <f>IF(AJ140=0,0,VLOOKUP(AJ140,'得点テーブル'!$B$14:$K$59,9,0))</f>
        <v>0</v>
      </c>
      <c r="AL140" s="73"/>
      <c r="AM140" s="173">
        <f>IF(AL140=0,0,VLOOKUP(AL140,'得点テーブル'!$B$14:$K$59,10,0))</f>
        <v>0</v>
      </c>
      <c r="AN140" s="73"/>
      <c r="AO140" s="173">
        <f>IF(AN140=0,0,VLOOKUP(AN140,'得点テーブル'!$B$14:$K$59,10,0))</f>
        <v>0</v>
      </c>
      <c r="AP140" s="73"/>
      <c r="AQ140" s="173">
        <f>IF(AP140=0,0,VLOOKUP(AP140,'得点テーブル'!$B$14:$K$59,10,0))</f>
        <v>0</v>
      </c>
      <c r="AR140" s="73"/>
      <c r="AS140" s="173">
        <f>IF(AR140=0,0,VLOOKUP(AR140,'得点テーブル'!$B$14:$K$59,10,0))*1.25</f>
        <v>0</v>
      </c>
      <c r="AT140" s="73"/>
      <c r="AU140" s="173">
        <f>IF(AT140=0,0,VLOOKUP(AT140,'得点テーブル'!$B$14:$K$59,10,0))</f>
        <v>0</v>
      </c>
    </row>
  </sheetData>
  <mergeCells count="32">
    <mergeCell ref="AT4:AU4"/>
    <mergeCell ref="AB4:AC4"/>
    <mergeCell ref="R3:S3"/>
    <mergeCell ref="AF4:AG4"/>
    <mergeCell ref="AJ4:AK4"/>
    <mergeCell ref="AD4:AE4"/>
    <mergeCell ref="AR3:AS3"/>
    <mergeCell ref="AN4:AO4"/>
    <mergeCell ref="R4:S4"/>
    <mergeCell ref="AL4:AM4"/>
    <mergeCell ref="B4:B5"/>
    <mergeCell ref="C4:C5"/>
    <mergeCell ref="D4:D5"/>
    <mergeCell ref="E4:E5"/>
    <mergeCell ref="F4:F5"/>
    <mergeCell ref="L4:M4"/>
    <mergeCell ref="N4:O4"/>
    <mergeCell ref="H4:I4"/>
    <mergeCell ref="P4:Q4"/>
    <mergeCell ref="AH4:AI4"/>
    <mergeCell ref="J4:K4"/>
    <mergeCell ref="X4:Y4"/>
    <mergeCell ref="AR4:AS4"/>
    <mergeCell ref="T4:U4"/>
    <mergeCell ref="C2:K2"/>
    <mergeCell ref="V4:W4"/>
    <mergeCell ref="V2:W2"/>
    <mergeCell ref="J3:K3"/>
    <mergeCell ref="L3:M3"/>
    <mergeCell ref="P3:Q3"/>
    <mergeCell ref="AP4:AQ4"/>
    <mergeCell ref="Z4:AA4"/>
  </mergeCells>
  <dataValidations count="1">
    <dataValidation allowBlank="1" showInputMessage="1" showErrorMessage="1" imeMode="hiragana" sqref="D79 D87:D92 D104"/>
  </dataValidations>
  <printOptions/>
  <pageMargins left="0.71" right="0.43000000000000005" top="0.47" bottom="0.55" header="0.39000000000000007" footer="0.51"/>
  <pageSetup horizontalDpi="300" verticalDpi="300" orientation="landscape" paperSize="9" scale="55" r:id="rId1"/>
  <colBreaks count="1" manualBreakCount="1">
    <brk id="59" max="65535" man="1"/>
  </colBreaks>
</worksheet>
</file>

<file path=xl/worksheets/sheet5.xml><?xml version="1.0" encoding="utf-8"?>
<worksheet xmlns="http://schemas.openxmlformats.org/spreadsheetml/2006/main" xmlns:r="http://schemas.openxmlformats.org/officeDocument/2006/relationships">
  <dimension ref="A1:T70"/>
  <sheetViews>
    <sheetView view="pageBreakPreview" zoomScale="60" workbookViewId="0" topLeftCell="A1">
      <selection activeCell="N30" sqref="N30"/>
    </sheetView>
  </sheetViews>
  <sheetFormatPr defaultColWidth="9.8515625" defaultRowHeight="12"/>
  <cols>
    <col min="1" max="1" width="5.00390625" style="13" customWidth="1"/>
    <col min="2" max="2" width="7.8515625" style="13" customWidth="1"/>
    <col min="3" max="12" width="11.8515625" style="13" customWidth="1"/>
    <col min="13" max="13" width="9.8515625" style="72" customWidth="1"/>
    <col min="14" max="16384" width="9.8515625" style="13" customWidth="1"/>
  </cols>
  <sheetData>
    <row r="1" spans="2:10" ht="14.25">
      <c r="B1" s="14"/>
      <c r="C1" s="14"/>
      <c r="D1" s="14"/>
      <c r="E1" s="14"/>
      <c r="F1" s="14"/>
      <c r="G1" s="14"/>
      <c r="H1" s="14"/>
      <c r="I1" s="14"/>
      <c r="J1" s="14"/>
    </row>
    <row r="2" spans="1:10" ht="18.75">
      <c r="A2" s="97" t="s">
        <v>365</v>
      </c>
      <c r="B2" s="98"/>
      <c r="C2" s="98"/>
      <c r="D2" s="98"/>
      <c r="E2" s="98"/>
      <c r="F2" s="98"/>
      <c r="G2" s="98"/>
      <c r="H2" s="42"/>
      <c r="I2" s="42"/>
      <c r="J2" s="42"/>
    </row>
    <row r="3" spans="2:10" ht="18.75">
      <c r="B3" s="42"/>
      <c r="C3" s="42"/>
      <c r="D3" s="42"/>
      <c r="E3" s="42"/>
      <c r="F3" s="42"/>
      <c r="G3" s="42"/>
      <c r="H3" s="42"/>
      <c r="I3" s="42"/>
      <c r="J3" s="42"/>
    </row>
    <row r="4" spans="2:13" s="44" customFormat="1" ht="15.75" customHeight="1">
      <c r="B4" s="59"/>
      <c r="C4" s="119" t="s">
        <v>297</v>
      </c>
      <c r="D4" s="43"/>
      <c r="E4" s="45"/>
      <c r="F4" s="43"/>
      <c r="G4" s="43"/>
      <c r="H4" s="43"/>
      <c r="I4" s="43"/>
      <c r="J4" s="43"/>
      <c r="M4" s="72"/>
    </row>
    <row r="5" spans="2:13" s="44" customFormat="1" ht="4.5" customHeight="1">
      <c r="B5" s="48"/>
      <c r="C5" s="46"/>
      <c r="D5" s="43"/>
      <c r="E5" s="45"/>
      <c r="F5" s="43"/>
      <c r="G5" s="43"/>
      <c r="H5" s="43"/>
      <c r="I5" s="43"/>
      <c r="J5" s="43"/>
      <c r="M5" s="72"/>
    </row>
    <row r="6" spans="2:13" s="44" customFormat="1" ht="15.75" customHeight="1">
      <c r="B6" s="49"/>
      <c r="C6" s="119" t="s">
        <v>400</v>
      </c>
      <c r="D6" s="43"/>
      <c r="E6" s="45"/>
      <c r="F6" s="43"/>
      <c r="G6" s="43"/>
      <c r="H6" s="43"/>
      <c r="I6" s="43"/>
      <c r="J6" s="43"/>
      <c r="M6" s="72"/>
    </row>
    <row r="7" spans="2:13" s="44" customFormat="1" ht="4.5" customHeight="1">
      <c r="B7" s="43"/>
      <c r="C7" s="46"/>
      <c r="D7" s="43"/>
      <c r="E7" s="45"/>
      <c r="F7" s="43"/>
      <c r="G7" s="43"/>
      <c r="H7" s="43"/>
      <c r="I7" s="43"/>
      <c r="J7" s="43"/>
      <c r="M7" s="72"/>
    </row>
    <row r="8" spans="2:13" s="44" customFormat="1" ht="15.75" customHeight="1">
      <c r="B8" s="47"/>
      <c r="C8" s="119" t="s">
        <v>157</v>
      </c>
      <c r="D8" s="43"/>
      <c r="E8" s="45"/>
      <c r="F8" s="43"/>
      <c r="G8" s="43"/>
      <c r="H8" s="43"/>
      <c r="I8" s="43"/>
      <c r="J8" s="43"/>
      <c r="M8" s="72"/>
    </row>
    <row r="9" spans="2:13" s="44" customFormat="1" ht="4.5" customHeight="1">
      <c r="B9" s="43"/>
      <c r="C9" s="46"/>
      <c r="D9" s="43"/>
      <c r="E9" s="45"/>
      <c r="F9" s="43"/>
      <c r="G9" s="43"/>
      <c r="H9" s="43"/>
      <c r="I9" s="43"/>
      <c r="J9" s="43"/>
      <c r="M9" s="72"/>
    </row>
    <row r="10" spans="2:13" s="44" customFormat="1" ht="15.75" customHeight="1">
      <c r="B10" s="50"/>
      <c r="C10" s="119" t="s">
        <v>159</v>
      </c>
      <c r="D10" s="43"/>
      <c r="E10" s="45"/>
      <c r="F10" s="43"/>
      <c r="G10" s="43"/>
      <c r="H10" s="43"/>
      <c r="I10" s="43"/>
      <c r="J10" s="43"/>
      <c r="M10" s="72"/>
    </row>
    <row r="11" spans="2:10" ht="14.25">
      <c r="B11" s="14"/>
      <c r="C11" s="14"/>
      <c r="D11" s="14"/>
      <c r="E11" s="14"/>
      <c r="F11" s="14"/>
      <c r="G11" s="14"/>
      <c r="H11" s="14"/>
      <c r="I11" s="14"/>
      <c r="J11" s="14"/>
    </row>
    <row r="12" spans="2:12" ht="15">
      <c r="B12" s="120">
        <v>1</v>
      </c>
      <c r="C12" s="120">
        <v>2</v>
      </c>
      <c r="D12" s="120">
        <v>3</v>
      </c>
      <c r="E12" s="120">
        <v>4</v>
      </c>
      <c r="F12" s="120">
        <v>5</v>
      </c>
      <c r="G12" s="120">
        <v>6</v>
      </c>
      <c r="H12" s="120">
        <v>7</v>
      </c>
      <c r="I12" s="121">
        <v>8</v>
      </c>
      <c r="J12" s="122">
        <v>9</v>
      </c>
      <c r="K12" s="123">
        <v>10</v>
      </c>
      <c r="L12" s="123">
        <v>11</v>
      </c>
    </row>
    <row r="13" spans="2:13" s="52" customFormat="1" ht="14.25">
      <c r="B13" s="51" t="s">
        <v>406</v>
      </c>
      <c r="C13" s="53" t="s">
        <v>366</v>
      </c>
      <c r="D13" s="55" t="s">
        <v>367</v>
      </c>
      <c r="E13" s="57" t="s">
        <v>102</v>
      </c>
      <c r="F13" s="58" t="s">
        <v>103</v>
      </c>
      <c r="G13" s="55" t="s">
        <v>104</v>
      </c>
      <c r="H13" s="56" t="s">
        <v>333</v>
      </c>
      <c r="I13" s="54" t="s">
        <v>105</v>
      </c>
      <c r="J13" s="49" t="s">
        <v>401</v>
      </c>
      <c r="K13" s="59" t="s">
        <v>160</v>
      </c>
      <c r="L13" s="59" t="s">
        <v>299</v>
      </c>
      <c r="M13" s="72"/>
    </row>
    <row r="14" spans="2:13" ht="17.25">
      <c r="B14" s="108">
        <v>1</v>
      </c>
      <c r="C14" s="108">
        <v>180</v>
      </c>
      <c r="D14" s="108">
        <v>200</v>
      </c>
      <c r="E14" s="108">
        <v>160</v>
      </c>
      <c r="F14" s="108">
        <v>160</v>
      </c>
      <c r="G14" s="108">
        <v>200</v>
      </c>
      <c r="H14" s="108">
        <v>200</v>
      </c>
      <c r="I14" s="108">
        <v>180</v>
      </c>
      <c r="J14" s="108">
        <v>200</v>
      </c>
      <c r="K14" s="108">
        <v>300</v>
      </c>
      <c r="L14" s="108">
        <v>300</v>
      </c>
      <c r="M14" s="128">
        <v>1</v>
      </c>
    </row>
    <row r="15" spans="2:13" ht="17.25">
      <c r="B15" s="109">
        <v>2</v>
      </c>
      <c r="C15" s="109">
        <v>135</v>
      </c>
      <c r="D15" s="109">
        <v>150</v>
      </c>
      <c r="E15" s="109">
        <v>120</v>
      </c>
      <c r="F15" s="109">
        <v>120</v>
      </c>
      <c r="G15" s="109">
        <v>150</v>
      </c>
      <c r="H15" s="109">
        <v>150</v>
      </c>
      <c r="I15" s="109">
        <v>135</v>
      </c>
      <c r="J15" s="109">
        <v>150</v>
      </c>
      <c r="K15" s="109">
        <v>225</v>
      </c>
      <c r="L15" s="109">
        <v>225</v>
      </c>
      <c r="M15" s="128">
        <v>0.75</v>
      </c>
    </row>
    <row r="16" spans="2:13" ht="17.25">
      <c r="B16" s="110">
        <v>3</v>
      </c>
      <c r="C16" s="110">
        <v>90</v>
      </c>
      <c r="D16" s="110">
        <v>100</v>
      </c>
      <c r="E16" s="110">
        <v>80</v>
      </c>
      <c r="F16" s="110">
        <v>80</v>
      </c>
      <c r="G16" s="110">
        <v>100</v>
      </c>
      <c r="H16" s="110">
        <v>100</v>
      </c>
      <c r="I16" s="110">
        <v>90</v>
      </c>
      <c r="J16" s="110">
        <v>100</v>
      </c>
      <c r="K16" s="110">
        <v>150</v>
      </c>
      <c r="L16" s="110">
        <v>150</v>
      </c>
      <c r="M16" s="128">
        <v>0.5</v>
      </c>
    </row>
    <row r="17" spans="2:13" ht="17.25">
      <c r="B17" s="111">
        <v>4</v>
      </c>
      <c r="C17" s="111">
        <v>90</v>
      </c>
      <c r="D17" s="111">
        <v>100</v>
      </c>
      <c r="E17" s="111">
        <v>80</v>
      </c>
      <c r="F17" s="111">
        <v>80</v>
      </c>
      <c r="G17" s="111">
        <v>100</v>
      </c>
      <c r="H17" s="111">
        <v>100</v>
      </c>
      <c r="I17" s="111">
        <v>90</v>
      </c>
      <c r="J17" s="111">
        <v>100</v>
      </c>
      <c r="K17" s="111">
        <v>150</v>
      </c>
      <c r="L17" s="111">
        <v>150</v>
      </c>
      <c r="M17" s="128">
        <v>0.5</v>
      </c>
    </row>
    <row r="18" spans="2:13" ht="17.25">
      <c r="B18" s="110">
        <v>5</v>
      </c>
      <c r="C18" s="110">
        <v>45</v>
      </c>
      <c r="D18" s="110">
        <v>50</v>
      </c>
      <c r="E18" s="110">
        <v>40</v>
      </c>
      <c r="F18" s="110">
        <v>40</v>
      </c>
      <c r="G18" s="110">
        <v>50</v>
      </c>
      <c r="H18" s="110">
        <v>50</v>
      </c>
      <c r="I18" s="110">
        <v>45</v>
      </c>
      <c r="J18" s="110">
        <v>50</v>
      </c>
      <c r="K18" s="110">
        <v>75</v>
      </c>
      <c r="L18" s="110">
        <v>75</v>
      </c>
      <c r="M18" s="128">
        <v>0.25</v>
      </c>
    </row>
    <row r="19" spans="2:13" ht="17.25">
      <c r="B19" s="112">
        <v>6</v>
      </c>
      <c r="C19" s="112">
        <v>45</v>
      </c>
      <c r="D19" s="112">
        <v>50</v>
      </c>
      <c r="E19" s="112">
        <v>40</v>
      </c>
      <c r="F19" s="112">
        <v>40</v>
      </c>
      <c r="G19" s="112">
        <v>50</v>
      </c>
      <c r="H19" s="112">
        <v>50</v>
      </c>
      <c r="I19" s="112">
        <v>45</v>
      </c>
      <c r="J19" s="112">
        <v>50</v>
      </c>
      <c r="K19" s="112">
        <v>75</v>
      </c>
      <c r="L19" s="112">
        <v>75</v>
      </c>
      <c r="M19" s="128">
        <v>0.25</v>
      </c>
    </row>
    <row r="20" spans="2:13" ht="17.25">
      <c r="B20" s="112">
        <v>7</v>
      </c>
      <c r="C20" s="112">
        <v>45</v>
      </c>
      <c r="D20" s="112">
        <v>50</v>
      </c>
      <c r="E20" s="112">
        <v>40</v>
      </c>
      <c r="F20" s="112">
        <v>40</v>
      </c>
      <c r="G20" s="112">
        <v>50</v>
      </c>
      <c r="H20" s="112">
        <v>50</v>
      </c>
      <c r="I20" s="112">
        <v>45</v>
      </c>
      <c r="J20" s="112">
        <v>50</v>
      </c>
      <c r="K20" s="112">
        <v>75</v>
      </c>
      <c r="L20" s="112">
        <v>75</v>
      </c>
      <c r="M20" s="128">
        <v>0.25</v>
      </c>
    </row>
    <row r="21" spans="2:13" ht="17.25">
      <c r="B21" s="111">
        <v>8</v>
      </c>
      <c r="C21" s="114">
        <v>45</v>
      </c>
      <c r="D21" s="114">
        <v>50</v>
      </c>
      <c r="E21" s="114">
        <v>40</v>
      </c>
      <c r="F21" s="114">
        <v>40</v>
      </c>
      <c r="G21" s="114">
        <v>50</v>
      </c>
      <c r="H21" s="114">
        <v>50</v>
      </c>
      <c r="I21" s="114">
        <v>45</v>
      </c>
      <c r="J21" s="114">
        <v>50</v>
      </c>
      <c r="K21" s="112">
        <v>75</v>
      </c>
      <c r="L21" s="112">
        <v>75</v>
      </c>
      <c r="M21" s="128">
        <v>0.25</v>
      </c>
    </row>
    <row r="22" spans="2:13" ht="17.25">
      <c r="B22" s="112">
        <v>9</v>
      </c>
      <c r="C22" s="124">
        <v>27</v>
      </c>
      <c r="D22" s="124">
        <v>30</v>
      </c>
      <c r="E22" s="124">
        <v>24</v>
      </c>
      <c r="F22" s="124">
        <v>24</v>
      </c>
      <c r="G22" s="124">
        <v>30</v>
      </c>
      <c r="H22" s="124">
        <v>30</v>
      </c>
      <c r="I22" s="124">
        <v>27</v>
      </c>
      <c r="J22" s="124">
        <v>30</v>
      </c>
      <c r="K22" s="124">
        <v>45</v>
      </c>
      <c r="L22" s="124">
        <v>45</v>
      </c>
      <c r="M22" s="128">
        <v>0.15</v>
      </c>
    </row>
    <row r="23" spans="2:13" ht="17.25">
      <c r="B23" s="112">
        <v>10</v>
      </c>
      <c r="C23" s="112">
        <v>27</v>
      </c>
      <c r="D23" s="112">
        <v>30</v>
      </c>
      <c r="E23" s="112">
        <v>24</v>
      </c>
      <c r="F23" s="112">
        <v>24</v>
      </c>
      <c r="G23" s="112">
        <v>30</v>
      </c>
      <c r="H23" s="112">
        <v>30</v>
      </c>
      <c r="I23" s="112">
        <v>27</v>
      </c>
      <c r="J23" s="112">
        <v>30</v>
      </c>
      <c r="K23" s="112">
        <v>45</v>
      </c>
      <c r="L23" s="112">
        <v>45</v>
      </c>
      <c r="M23" s="128">
        <v>0.15</v>
      </c>
    </row>
    <row r="24" spans="2:13" ht="17.25">
      <c r="B24" s="112">
        <v>11</v>
      </c>
      <c r="C24" s="112">
        <v>27</v>
      </c>
      <c r="D24" s="112">
        <v>30</v>
      </c>
      <c r="E24" s="112">
        <v>24</v>
      </c>
      <c r="F24" s="112">
        <v>24</v>
      </c>
      <c r="G24" s="112">
        <v>30</v>
      </c>
      <c r="H24" s="112">
        <v>30</v>
      </c>
      <c r="I24" s="112">
        <v>27</v>
      </c>
      <c r="J24" s="112">
        <v>30</v>
      </c>
      <c r="K24" s="112">
        <v>45</v>
      </c>
      <c r="L24" s="112">
        <v>45</v>
      </c>
      <c r="M24" s="128">
        <v>0.15</v>
      </c>
    </row>
    <row r="25" spans="2:13" ht="17.25">
      <c r="B25" s="113">
        <v>12</v>
      </c>
      <c r="C25" s="125">
        <v>27</v>
      </c>
      <c r="D25" s="125">
        <v>30</v>
      </c>
      <c r="E25" s="125">
        <v>24</v>
      </c>
      <c r="F25" s="125">
        <v>24</v>
      </c>
      <c r="G25" s="125">
        <v>30</v>
      </c>
      <c r="H25" s="125">
        <v>30</v>
      </c>
      <c r="I25" s="125">
        <v>27</v>
      </c>
      <c r="J25" s="125">
        <v>30</v>
      </c>
      <c r="K25" s="126">
        <v>45</v>
      </c>
      <c r="L25" s="126">
        <v>45</v>
      </c>
      <c r="M25" s="128">
        <v>0.15</v>
      </c>
    </row>
    <row r="26" spans="2:13" ht="17.25">
      <c r="B26" s="114">
        <v>16</v>
      </c>
      <c r="C26" s="114">
        <v>27</v>
      </c>
      <c r="D26" s="114">
        <v>30</v>
      </c>
      <c r="E26" s="114">
        <v>24</v>
      </c>
      <c r="F26" s="114">
        <v>24</v>
      </c>
      <c r="G26" s="114">
        <v>30</v>
      </c>
      <c r="H26" s="114">
        <v>30</v>
      </c>
      <c r="I26" s="114">
        <v>27</v>
      </c>
      <c r="J26" s="114">
        <v>30</v>
      </c>
      <c r="K26" s="112">
        <v>45</v>
      </c>
      <c r="L26" s="112">
        <v>45</v>
      </c>
      <c r="M26" s="128">
        <v>0.15</v>
      </c>
    </row>
    <row r="27" spans="2:13" ht="17.25">
      <c r="B27" s="115">
        <v>32</v>
      </c>
      <c r="C27" s="115">
        <v>18</v>
      </c>
      <c r="D27" s="115">
        <v>20</v>
      </c>
      <c r="E27" s="115">
        <v>16</v>
      </c>
      <c r="F27" s="115">
        <v>16</v>
      </c>
      <c r="G27" s="115">
        <v>20</v>
      </c>
      <c r="H27" s="115">
        <v>20</v>
      </c>
      <c r="I27" s="115">
        <v>18</v>
      </c>
      <c r="J27" s="115">
        <v>20</v>
      </c>
      <c r="K27" s="124">
        <v>30</v>
      </c>
      <c r="L27" s="124">
        <v>30</v>
      </c>
      <c r="M27" s="128">
        <v>0.1</v>
      </c>
    </row>
    <row r="28" spans="2:13" ht="17.25">
      <c r="B28" s="124">
        <v>64</v>
      </c>
      <c r="C28" s="124"/>
      <c r="D28" s="124"/>
      <c r="E28" s="124">
        <v>8</v>
      </c>
      <c r="F28" s="124"/>
      <c r="G28" s="124"/>
      <c r="H28" s="124">
        <v>10</v>
      </c>
      <c r="I28" s="124"/>
      <c r="J28" s="124"/>
      <c r="K28" s="124"/>
      <c r="L28" s="124">
        <v>20</v>
      </c>
      <c r="M28" s="128">
        <v>0.05</v>
      </c>
    </row>
    <row r="29" spans="2:12" ht="17.25">
      <c r="B29" s="116" t="s">
        <v>253</v>
      </c>
      <c r="C29" s="124">
        <v>3</v>
      </c>
      <c r="D29" s="124">
        <v>5</v>
      </c>
      <c r="E29" s="124">
        <v>2</v>
      </c>
      <c r="F29" s="124">
        <v>2</v>
      </c>
      <c r="G29" s="124">
        <v>5</v>
      </c>
      <c r="H29" s="124">
        <v>5</v>
      </c>
      <c r="I29" s="124">
        <v>3</v>
      </c>
      <c r="J29" s="124">
        <v>5</v>
      </c>
      <c r="K29" s="124">
        <v>10</v>
      </c>
      <c r="L29" s="124">
        <v>10</v>
      </c>
    </row>
    <row r="30" spans="2:12" ht="17.25">
      <c r="B30" s="116" t="s">
        <v>226</v>
      </c>
      <c r="C30" s="124">
        <v>0</v>
      </c>
      <c r="D30" s="124">
        <v>0</v>
      </c>
      <c r="E30" s="124">
        <v>0</v>
      </c>
      <c r="F30" s="124">
        <v>24</v>
      </c>
      <c r="G30" s="124">
        <v>0</v>
      </c>
      <c r="H30" s="124">
        <v>0</v>
      </c>
      <c r="I30" s="124">
        <v>0</v>
      </c>
      <c r="J30" s="124">
        <v>0</v>
      </c>
      <c r="K30" s="124">
        <v>0</v>
      </c>
      <c r="L30" s="124">
        <v>0</v>
      </c>
    </row>
    <row r="31" spans="2:12" ht="17.25">
      <c r="B31" s="117" t="s">
        <v>97</v>
      </c>
      <c r="C31" s="112">
        <v>0</v>
      </c>
      <c r="D31" s="112">
        <v>0</v>
      </c>
      <c r="E31" s="112">
        <v>0</v>
      </c>
      <c r="F31" s="112">
        <v>20</v>
      </c>
      <c r="G31" s="112">
        <v>0</v>
      </c>
      <c r="H31" s="112">
        <v>0</v>
      </c>
      <c r="I31" s="112">
        <v>0</v>
      </c>
      <c r="J31" s="112">
        <v>0</v>
      </c>
      <c r="K31" s="112">
        <v>0</v>
      </c>
      <c r="L31" s="112">
        <v>0</v>
      </c>
    </row>
    <row r="32" spans="2:12" ht="17.25">
      <c r="B32" s="118" t="s">
        <v>98</v>
      </c>
      <c r="C32" s="112">
        <v>0</v>
      </c>
      <c r="D32" s="112">
        <v>0</v>
      </c>
      <c r="E32" s="112">
        <v>0</v>
      </c>
      <c r="F32" s="112">
        <v>15</v>
      </c>
      <c r="G32" s="112">
        <v>0</v>
      </c>
      <c r="H32" s="112">
        <v>0</v>
      </c>
      <c r="I32" s="112">
        <v>0</v>
      </c>
      <c r="J32" s="112">
        <v>0</v>
      </c>
      <c r="K32" s="112">
        <v>0</v>
      </c>
      <c r="L32" s="112">
        <v>0</v>
      </c>
    </row>
    <row r="33" spans="2:12" ht="17.25">
      <c r="B33" s="118" t="s">
        <v>227</v>
      </c>
      <c r="C33" s="112">
        <v>0</v>
      </c>
      <c r="D33" s="112">
        <v>0</v>
      </c>
      <c r="E33" s="112">
        <v>0</v>
      </c>
      <c r="F33" s="112">
        <v>15</v>
      </c>
      <c r="G33" s="112">
        <v>0</v>
      </c>
      <c r="H33" s="112">
        <v>0</v>
      </c>
      <c r="I33" s="112">
        <v>0</v>
      </c>
      <c r="J33" s="112">
        <v>0</v>
      </c>
      <c r="K33" s="112">
        <v>0</v>
      </c>
      <c r="L33" s="112">
        <v>0</v>
      </c>
    </row>
    <row r="34" spans="2:12" ht="17.25">
      <c r="B34" s="118" t="s">
        <v>228</v>
      </c>
      <c r="C34" s="112">
        <v>0</v>
      </c>
      <c r="D34" s="112">
        <v>0</v>
      </c>
      <c r="E34" s="112">
        <v>0</v>
      </c>
      <c r="F34" s="112">
        <v>8</v>
      </c>
      <c r="G34" s="112">
        <v>0</v>
      </c>
      <c r="H34" s="112">
        <v>0</v>
      </c>
      <c r="I34" s="112">
        <v>0</v>
      </c>
      <c r="J34" s="112">
        <v>0</v>
      </c>
      <c r="K34" s="112">
        <v>0</v>
      </c>
      <c r="L34" s="112">
        <v>0</v>
      </c>
    </row>
    <row r="35" spans="2:12" ht="17.25">
      <c r="B35" s="118" t="s">
        <v>109</v>
      </c>
      <c r="C35" s="112">
        <v>0</v>
      </c>
      <c r="D35" s="112">
        <v>0</v>
      </c>
      <c r="E35" s="112">
        <v>0</v>
      </c>
      <c r="F35" s="112">
        <v>12</v>
      </c>
      <c r="G35" s="112">
        <v>0</v>
      </c>
      <c r="H35" s="112">
        <v>0</v>
      </c>
      <c r="I35" s="112">
        <v>0</v>
      </c>
      <c r="J35" s="112">
        <v>0</v>
      </c>
      <c r="K35" s="112">
        <v>0</v>
      </c>
      <c r="L35" s="112">
        <v>0</v>
      </c>
    </row>
    <row r="36" spans="2:12" ht="17.25">
      <c r="B36" s="117" t="s">
        <v>110</v>
      </c>
      <c r="C36" s="112">
        <v>0</v>
      </c>
      <c r="D36" s="112">
        <v>0</v>
      </c>
      <c r="E36" s="112">
        <v>0</v>
      </c>
      <c r="F36" s="112">
        <v>8</v>
      </c>
      <c r="G36" s="112">
        <v>0</v>
      </c>
      <c r="H36" s="112">
        <v>0</v>
      </c>
      <c r="I36" s="112">
        <v>0</v>
      </c>
      <c r="J36" s="112">
        <v>0</v>
      </c>
      <c r="K36" s="112">
        <v>0</v>
      </c>
      <c r="L36" s="112">
        <v>0</v>
      </c>
    </row>
    <row r="37" spans="2:12" ht="17.25">
      <c r="B37" s="118" t="s">
        <v>363</v>
      </c>
      <c r="C37" s="112">
        <v>0</v>
      </c>
      <c r="D37" s="112">
        <v>0</v>
      </c>
      <c r="E37" s="112">
        <v>0</v>
      </c>
      <c r="F37" s="112">
        <v>6</v>
      </c>
      <c r="G37" s="112">
        <v>0</v>
      </c>
      <c r="H37" s="112">
        <v>0</v>
      </c>
      <c r="I37" s="112">
        <v>0</v>
      </c>
      <c r="J37" s="112">
        <v>0</v>
      </c>
      <c r="K37" s="112">
        <v>0</v>
      </c>
      <c r="L37" s="112">
        <v>0</v>
      </c>
    </row>
    <row r="38" spans="2:12" ht="17.25">
      <c r="B38" s="118" t="s">
        <v>364</v>
      </c>
      <c r="C38" s="112">
        <v>0</v>
      </c>
      <c r="D38" s="112">
        <v>0</v>
      </c>
      <c r="E38" s="112">
        <v>0</v>
      </c>
      <c r="F38" s="112">
        <v>6</v>
      </c>
      <c r="G38" s="112">
        <v>0</v>
      </c>
      <c r="H38" s="112">
        <v>0</v>
      </c>
      <c r="I38" s="112">
        <v>0</v>
      </c>
      <c r="J38" s="112">
        <v>0</v>
      </c>
      <c r="K38" s="112">
        <v>0</v>
      </c>
      <c r="L38" s="112">
        <v>0</v>
      </c>
    </row>
    <row r="39" spans="2:12" ht="17.25">
      <c r="B39" s="118" t="s">
        <v>111</v>
      </c>
      <c r="C39" s="112">
        <v>0</v>
      </c>
      <c r="D39" s="112">
        <v>0</v>
      </c>
      <c r="E39" s="112">
        <v>0</v>
      </c>
      <c r="F39" s="112">
        <v>3</v>
      </c>
      <c r="G39" s="112">
        <v>0</v>
      </c>
      <c r="H39" s="112">
        <v>0</v>
      </c>
      <c r="I39" s="112">
        <v>0</v>
      </c>
      <c r="J39" s="112">
        <v>0</v>
      </c>
      <c r="K39" s="112">
        <v>0</v>
      </c>
      <c r="L39" s="112">
        <v>0</v>
      </c>
    </row>
    <row r="40" spans="2:12" ht="17.25">
      <c r="B40" s="118" t="s">
        <v>112</v>
      </c>
      <c r="C40" s="112">
        <v>0</v>
      </c>
      <c r="D40" s="112">
        <v>0</v>
      </c>
      <c r="E40" s="112">
        <v>0</v>
      </c>
      <c r="F40" s="112">
        <v>6</v>
      </c>
      <c r="G40" s="112">
        <v>0</v>
      </c>
      <c r="H40" s="112">
        <v>0</v>
      </c>
      <c r="I40" s="112">
        <v>0</v>
      </c>
      <c r="J40" s="112">
        <v>0</v>
      </c>
      <c r="K40" s="112">
        <v>0</v>
      </c>
      <c r="L40" s="112">
        <v>0</v>
      </c>
    </row>
    <row r="41" spans="2:12" ht="17.25">
      <c r="B41" s="118" t="s">
        <v>196</v>
      </c>
      <c r="C41" s="112">
        <v>0</v>
      </c>
      <c r="D41" s="112">
        <v>0</v>
      </c>
      <c r="E41" s="112">
        <v>0</v>
      </c>
      <c r="F41" s="112">
        <v>4</v>
      </c>
      <c r="G41" s="112">
        <v>0</v>
      </c>
      <c r="H41" s="112">
        <v>0</v>
      </c>
      <c r="I41" s="112">
        <v>0</v>
      </c>
      <c r="J41" s="112">
        <v>0</v>
      </c>
      <c r="K41" s="112">
        <v>0</v>
      </c>
      <c r="L41" s="112">
        <v>0</v>
      </c>
    </row>
    <row r="42" spans="2:12" ht="17.25">
      <c r="B42" s="118" t="s">
        <v>197</v>
      </c>
      <c r="C42" s="112">
        <v>0</v>
      </c>
      <c r="D42" s="112">
        <v>0</v>
      </c>
      <c r="E42" s="112">
        <v>0</v>
      </c>
      <c r="F42" s="112">
        <v>3</v>
      </c>
      <c r="G42" s="112">
        <v>0</v>
      </c>
      <c r="H42" s="112">
        <v>0</v>
      </c>
      <c r="I42" s="112">
        <v>0</v>
      </c>
      <c r="J42" s="112">
        <v>0</v>
      </c>
      <c r="K42" s="112">
        <v>0</v>
      </c>
      <c r="L42" s="112">
        <v>0</v>
      </c>
    </row>
    <row r="43" spans="2:12" ht="17.25">
      <c r="B43" s="118" t="s">
        <v>198</v>
      </c>
      <c r="C43" s="112">
        <v>0</v>
      </c>
      <c r="D43" s="112">
        <v>0</v>
      </c>
      <c r="E43" s="112">
        <v>0</v>
      </c>
      <c r="F43" s="112">
        <v>3</v>
      </c>
      <c r="G43" s="112">
        <v>0</v>
      </c>
      <c r="H43" s="112">
        <v>0</v>
      </c>
      <c r="I43" s="112">
        <v>0</v>
      </c>
      <c r="J43" s="112">
        <v>0</v>
      </c>
      <c r="K43" s="112">
        <v>0</v>
      </c>
      <c r="L43" s="112">
        <v>0</v>
      </c>
    </row>
    <row r="44" spans="2:12" ht="17.25">
      <c r="B44" s="118" t="s">
        <v>199</v>
      </c>
      <c r="C44" s="112">
        <v>0</v>
      </c>
      <c r="D44" s="112">
        <v>0</v>
      </c>
      <c r="E44" s="112">
        <v>0</v>
      </c>
      <c r="F44" s="112">
        <v>2</v>
      </c>
      <c r="G44" s="112">
        <v>0</v>
      </c>
      <c r="H44" s="112">
        <v>0</v>
      </c>
      <c r="I44" s="112">
        <v>0</v>
      </c>
      <c r="J44" s="112">
        <v>0</v>
      </c>
      <c r="K44" s="112">
        <v>0</v>
      </c>
      <c r="L44" s="112">
        <v>0</v>
      </c>
    </row>
    <row r="45" spans="2:12" ht="17.25">
      <c r="B45" s="118" t="s">
        <v>200</v>
      </c>
      <c r="C45" s="112">
        <v>0</v>
      </c>
      <c r="D45" s="112">
        <v>0</v>
      </c>
      <c r="E45" s="112">
        <v>0</v>
      </c>
      <c r="F45" s="112">
        <v>4</v>
      </c>
      <c r="G45" s="112">
        <v>0</v>
      </c>
      <c r="H45" s="112">
        <v>0</v>
      </c>
      <c r="I45" s="112">
        <v>0</v>
      </c>
      <c r="J45" s="112">
        <v>0</v>
      </c>
      <c r="K45" s="112">
        <v>0</v>
      </c>
      <c r="L45" s="112">
        <v>0</v>
      </c>
    </row>
    <row r="46" spans="2:12" ht="17.25">
      <c r="B46" s="118" t="s">
        <v>201</v>
      </c>
      <c r="C46" s="112">
        <v>0</v>
      </c>
      <c r="D46" s="112">
        <v>0</v>
      </c>
      <c r="E46" s="112">
        <v>0</v>
      </c>
      <c r="F46" s="112">
        <v>3</v>
      </c>
      <c r="G46" s="112">
        <v>0</v>
      </c>
      <c r="H46" s="112">
        <v>0</v>
      </c>
      <c r="I46" s="112">
        <v>0</v>
      </c>
      <c r="J46" s="112">
        <v>0</v>
      </c>
      <c r="K46" s="112">
        <v>0</v>
      </c>
      <c r="L46" s="112">
        <v>0</v>
      </c>
    </row>
    <row r="47" spans="2:12" ht="17.25">
      <c r="B47" s="118" t="s">
        <v>202</v>
      </c>
      <c r="C47" s="112">
        <v>0</v>
      </c>
      <c r="D47" s="112">
        <v>0</v>
      </c>
      <c r="E47" s="112">
        <v>0</v>
      </c>
      <c r="F47" s="112">
        <v>2</v>
      </c>
      <c r="G47" s="112">
        <v>0</v>
      </c>
      <c r="H47" s="112">
        <v>0</v>
      </c>
      <c r="I47" s="112">
        <v>0</v>
      </c>
      <c r="J47" s="112">
        <v>0</v>
      </c>
      <c r="K47" s="112">
        <v>0</v>
      </c>
      <c r="L47" s="112">
        <v>0</v>
      </c>
    </row>
    <row r="48" spans="2:12" ht="17.25">
      <c r="B48" s="118" t="s">
        <v>203</v>
      </c>
      <c r="C48" s="112">
        <v>0</v>
      </c>
      <c r="D48" s="112">
        <v>0</v>
      </c>
      <c r="E48" s="112">
        <v>0</v>
      </c>
      <c r="F48" s="112">
        <v>2</v>
      </c>
      <c r="G48" s="112">
        <v>0</v>
      </c>
      <c r="H48" s="112">
        <v>0</v>
      </c>
      <c r="I48" s="112">
        <v>0</v>
      </c>
      <c r="J48" s="112">
        <v>0</v>
      </c>
      <c r="K48" s="112">
        <v>0</v>
      </c>
      <c r="L48" s="112">
        <v>0</v>
      </c>
    </row>
    <row r="49" spans="2:20" ht="17.25">
      <c r="B49" s="118" t="s">
        <v>424</v>
      </c>
      <c r="C49" s="112">
        <v>0</v>
      </c>
      <c r="D49" s="112">
        <v>0</v>
      </c>
      <c r="E49" s="112">
        <v>0</v>
      </c>
      <c r="F49" s="112">
        <v>1</v>
      </c>
      <c r="G49" s="112">
        <v>0</v>
      </c>
      <c r="H49" s="112">
        <v>0</v>
      </c>
      <c r="I49" s="112">
        <v>0</v>
      </c>
      <c r="J49" s="112">
        <v>0</v>
      </c>
      <c r="K49" s="112">
        <v>0</v>
      </c>
      <c r="L49" s="112">
        <v>0</v>
      </c>
      <c r="T49" s="16"/>
    </row>
    <row r="50" spans="2:12" ht="17.25">
      <c r="B50" s="118" t="s">
        <v>425</v>
      </c>
      <c r="C50" s="112">
        <v>0</v>
      </c>
      <c r="D50" s="112">
        <v>0</v>
      </c>
      <c r="E50" s="112">
        <v>0</v>
      </c>
      <c r="F50" s="112">
        <v>5</v>
      </c>
      <c r="G50" s="112">
        <v>0</v>
      </c>
      <c r="H50" s="112">
        <v>0</v>
      </c>
      <c r="I50" s="112">
        <v>0</v>
      </c>
      <c r="J50" s="112">
        <v>0</v>
      </c>
      <c r="K50" s="112">
        <v>0</v>
      </c>
      <c r="L50" s="112">
        <v>0</v>
      </c>
    </row>
    <row r="51" spans="2:12" ht="17.25">
      <c r="B51" s="118" t="s">
        <v>426</v>
      </c>
      <c r="C51" s="112">
        <v>0</v>
      </c>
      <c r="D51" s="112">
        <v>0</v>
      </c>
      <c r="E51" s="112">
        <v>0</v>
      </c>
      <c r="F51" s="112">
        <v>4</v>
      </c>
      <c r="G51" s="112">
        <v>0</v>
      </c>
      <c r="H51" s="112">
        <v>0</v>
      </c>
      <c r="I51" s="112">
        <v>0</v>
      </c>
      <c r="J51" s="112">
        <v>0</v>
      </c>
      <c r="K51" s="112">
        <v>0</v>
      </c>
      <c r="L51" s="112">
        <v>0</v>
      </c>
    </row>
    <row r="52" spans="2:12" ht="17.25">
      <c r="B52" s="118" t="s">
        <v>427</v>
      </c>
      <c r="C52" s="112">
        <v>0</v>
      </c>
      <c r="D52" s="112">
        <v>0</v>
      </c>
      <c r="E52" s="112">
        <v>0</v>
      </c>
      <c r="F52" s="112">
        <v>3</v>
      </c>
      <c r="G52" s="112">
        <v>0</v>
      </c>
      <c r="H52" s="112">
        <v>0</v>
      </c>
      <c r="I52" s="112">
        <v>0</v>
      </c>
      <c r="J52" s="112">
        <v>0</v>
      </c>
      <c r="K52" s="112">
        <v>0</v>
      </c>
      <c r="L52" s="112">
        <v>0</v>
      </c>
    </row>
    <row r="53" spans="2:12" ht="17.25">
      <c r="B53" s="118" t="s">
        <v>428</v>
      </c>
      <c r="C53" s="112">
        <v>0</v>
      </c>
      <c r="D53" s="112">
        <v>0</v>
      </c>
      <c r="E53" s="112">
        <v>0</v>
      </c>
      <c r="F53" s="112">
        <v>3</v>
      </c>
      <c r="G53" s="112">
        <v>0</v>
      </c>
      <c r="H53" s="112">
        <v>0</v>
      </c>
      <c r="I53" s="112">
        <v>0</v>
      </c>
      <c r="J53" s="112">
        <v>0</v>
      </c>
      <c r="K53" s="112">
        <v>0</v>
      </c>
      <c r="L53" s="112">
        <v>0</v>
      </c>
    </row>
    <row r="54" spans="2:12" ht="17.25">
      <c r="B54" s="118" t="s">
        <v>429</v>
      </c>
      <c r="C54" s="112">
        <v>0</v>
      </c>
      <c r="D54" s="112">
        <v>0</v>
      </c>
      <c r="E54" s="112">
        <v>0</v>
      </c>
      <c r="F54" s="112">
        <v>2</v>
      </c>
      <c r="G54" s="112">
        <v>0</v>
      </c>
      <c r="H54" s="112">
        <v>0</v>
      </c>
      <c r="I54" s="112">
        <v>0</v>
      </c>
      <c r="J54" s="112">
        <v>0</v>
      </c>
      <c r="K54" s="112">
        <v>0</v>
      </c>
      <c r="L54" s="112">
        <v>0</v>
      </c>
    </row>
    <row r="55" spans="2:12" ht="17.25">
      <c r="B55" s="118" t="s">
        <v>430</v>
      </c>
      <c r="C55" s="112">
        <v>0</v>
      </c>
      <c r="D55" s="112">
        <v>0</v>
      </c>
      <c r="E55" s="112">
        <v>0</v>
      </c>
      <c r="F55" s="112">
        <v>4</v>
      </c>
      <c r="G55" s="112">
        <v>0</v>
      </c>
      <c r="H55" s="112">
        <v>0</v>
      </c>
      <c r="I55" s="112">
        <v>0</v>
      </c>
      <c r="J55" s="112">
        <v>0</v>
      </c>
      <c r="K55" s="112">
        <v>0</v>
      </c>
      <c r="L55" s="112">
        <v>0</v>
      </c>
    </row>
    <row r="56" spans="2:12" ht="17.25">
      <c r="B56" s="118" t="s">
        <v>106</v>
      </c>
      <c r="C56" s="112">
        <v>0</v>
      </c>
      <c r="D56" s="112">
        <v>0</v>
      </c>
      <c r="E56" s="112">
        <v>0</v>
      </c>
      <c r="F56" s="112">
        <v>3</v>
      </c>
      <c r="G56" s="112">
        <v>0</v>
      </c>
      <c r="H56" s="112">
        <v>0</v>
      </c>
      <c r="I56" s="112">
        <v>0</v>
      </c>
      <c r="J56" s="112">
        <v>0</v>
      </c>
      <c r="K56" s="112">
        <v>0</v>
      </c>
      <c r="L56" s="112">
        <v>0</v>
      </c>
    </row>
    <row r="57" spans="2:12" ht="17.25">
      <c r="B57" s="118" t="s">
        <v>107</v>
      </c>
      <c r="C57" s="112">
        <v>0</v>
      </c>
      <c r="D57" s="112">
        <v>0</v>
      </c>
      <c r="E57" s="112">
        <v>0</v>
      </c>
      <c r="F57" s="112">
        <v>2</v>
      </c>
      <c r="G57" s="112">
        <v>0</v>
      </c>
      <c r="H57" s="112">
        <v>0</v>
      </c>
      <c r="I57" s="112">
        <v>0</v>
      </c>
      <c r="J57" s="112">
        <v>0</v>
      </c>
      <c r="K57" s="112">
        <v>0</v>
      </c>
      <c r="L57" s="112">
        <v>0</v>
      </c>
    </row>
    <row r="58" spans="2:12" ht="17.25">
      <c r="B58" s="118" t="s">
        <v>108</v>
      </c>
      <c r="C58" s="112">
        <v>0</v>
      </c>
      <c r="D58" s="112">
        <v>0</v>
      </c>
      <c r="E58" s="112">
        <v>0</v>
      </c>
      <c r="F58" s="112">
        <v>2</v>
      </c>
      <c r="G58" s="112">
        <v>0</v>
      </c>
      <c r="H58" s="112">
        <v>0</v>
      </c>
      <c r="I58" s="112">
        <v>0</v>
      </c>
      <c r="J58" s="112">
        <v>0</v>
      </c>
      <c r="K58" s="112">
        <v>0</v>
      </c>
      <c r="L58" s="112">
        <v>0</v>
      </c>
    </row>
    <row r="59" spans="2:12" ht="17.25">
      <c r="B59" s="127" t="s">
        <v>362</v>
      </c>
      <c r="C59" s="114">
        <v>0</v>
      </c>
      <c r="D59" s="112">
        <v>0</v>
      </c>
      <c r="E59" s="114">
        <v>0</v>
      </c>
      <c r="F59" s="114">
        <v>1</v>
      </c>
      <c r="G59" s="114">
        <v>0</v>
      </c>
      <c r="H59" s="114">
        <v>0</v>
      </c>
      <c r="I59" s="114">
        <v>0</v>
      </c>
      <c r="J59" s="114">
        <v>0</v>
      </c>
      <c r="K59" s="114">
        <v>0</v>
      </c>
      <c r="L59" s="114">
        <v>0</v>
      </c>
    </row>
    <row r="60" ht="14.25">
      <c r="D60" s="61"/>
    </row>
    <row r="61" spans="1:8" ht="14.25">
      <c r="A61"/>
      <c r="B61"/>
      <c r="C61"/>
      <c r="D61"/>
      <c r="E61"/>
      <c r="F61"/>
      <c r="G61"/>
      <c r="H61"/>
    </row>
    <row r="62" spans="1:8" ht="14.25">
      <c r="A62"/>
      <c r="B62"/>
      <c r="C62"/>
      <c r="D62"/>
      <c r="E62"/>
      <c r="F62"/>
      <c r="G62"/>
      <c r="H62"/>
    </row>
    <row r="63" spans="1:8" ht="14.25">
      <c r="A63"/>
      <c r="B63"/>
      <c r="C63"/>
      <c r="D63"/>
      <c r="E63"/>
      <c r="F63"/>
      <c r="G63"/>
      <c r="H63"/>
    </row>
    <row r="64" spans="1:8" ht="14.25">
      <c r="A64"/>
      <c r="B64"/>
      <c r="C64"/>
      <c r="D64"/>
      <c r="E64"/>
      <c r="F64"/>
      <c r="G64"/>
      <c r="H64"/>
    </row>
    <row r="65" spans="1:8" ht="14.25">
      <c r="A65"/>
      <c r="B65"/>
      <c r="C65"/>
      <c r="D65"/>
      <c r="E65"/>
      <c r="F65"/>
      <c r="G65"/>
      <c r="H65"/>
    </row>
    <row r="66" spans="1:8" ht="14.25">
      <c r="A66"/>
      <c r="B66"/>
      <c r="C66"/>
      <c r="D66"/>
      <c r="E66"/>
      <c r="F66"/>
      <c r="G66"/>
      <c r="H66"/>
    </row>
    <row r="67" spans="1:8" ht="14.25">
      <c r="A67"/>
      <c r="B67"/>
      <c r="C67"/>
      <c r="D67"/>
      <c r="E67"/>
      <c r="F67"/>
      <c r="G67"/>
      <c r="H67"/>
    </row>
    <row r="68" spans="1:8" ht="14.25">
      <c r="A68"/>
      <c r="B68"/>
      <c r="C68"/>
      <c r="D68"/>
      <c r="E68"/>
      <c r="F68"/>
      <c r="G68"/>
      <c r="H68"/>
    </row>
    <row r="69" spans="1:8" ht="14.25">
      <c r="A69"/>
      <c r="B69"/>
      <c r="C69"/>
      <c r="D69"/>
      <c r="E69"/>
      <c r="F69"/>
      <c r="G69"/>
      <c r="H69"/>
    </row>
    <row r="70" spans="1:8" ht="14.25">
      <c r="A70"/>
      <c r="B70"/>
      <c r="C70"/>
      <c r="D70"/>
      <c r="E70"/>
      <c r="F70"/>
      <c r="G70"/>
      <c r="H70"/>
    </row>
  </sheetData>
  <mergeCells count="1">
    <mergeCell ref="A2:G2"/>
  </mergeCells>
  <printOptions/>
  <pageMargins left="0.3937007874015748" right="0.1968503937007874" top="0.1968503937007874" bottom="0.1968503937007874" header="0.51" footer="0.51"/>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J71"/>
  <sheetViews>
    <sheetView view="pageBreakPreview" zoomScale="60" workbookViewId="0" topLeftCell="A1">
      <selection activeCell="A1" sqref="A1"/>
    </sheetView>
  </sheetViews>
  <sheetFormatPr defaultColWidth="9.140625" defaultRowHeight="12"/>
  <cols>
    <col min="1" max="1" width="4.28125" style="0" customWidth="1"/>
    <col min="2" max="2" width="4.140625" style="0" customWidth="1"/>
    <col min="3" max="16384" width="13.7109375" style="0" customWidth="1"/>
  </cols>
  <sheetData>
    <row r="1" spans="1:8" ht="18.75">
      <c r="A1" s="62"/>
      <c r="B1" s="99" t="s">
        <v>87</v>
      </c>
      <c r="C1" s="99"/>
      <c r="D1" s="99"/>
      <c r="E1" s="99"/>
      <c r="F1" s="99"/>
      <c r="G1" s="99"/>
      <c r="H1" s="99"/>
    </row>
    <row r="2" spans="1:8" ht="13.5">
      <c r="A2" s="63"/>
      <c r="B2" s="64"/>
      <c r="C2" s="63"/>
      <c r="D2" s="63"/>
      <c r="E2" s="63"/>
      <c r="F2" s="63"/>
      <c r="G2" s="63"/>
      <c r="H2" s="63"/>
    </row>
    <row r="3" spans="1:8" ht="14.25">
      <c r="A3" s="63"/>
      <c r="B3" s="64" t="s">
        <v>347</v>
      </c>
      <c r="C3" s="76" t="s">
        <v>181</v>
      </c>
      <c r="D3" s="63"/>
      <c r="E3" s="63"/>
      <c r="F3" s="63"/>
      <c r="G3" s="63"/>
      <c r="H3" s="63"/>
    </row>
    <row r="4" spans="1:8" ht="13.5">
      <c r="A4" s="63"/>
      <c r="B4" s="64"/>
      <c r="C4" s="65" t="s">
        <v>86</v>
      </c>
      <c r="D4" s="65"/>
      <c r="E4" s="65"/>
      <c r="F4" s="65"/>
      <c r="G4" s="63"/>
      <c r="H4" s="63"/>
    </row>
    <row r="5" spans="1:8" ht="13.5">
      <c r="A5" s="63"/>
      <c r="B5" s="64"/>
      <c r="C5" s="65" t="s">
        <v>180</v>
      </c>
      <c r="D5" s="65"/>
      <c r="E5" s="65"/>
      <c r="F5" s="65"/>
      <c r="G5" s="63"/>
      <c r="H5" s="63"/>
    </row>
    <row r="6" spans="1:8" ht="13.5">
      <c r="A6" s="63"/>
      <c r="B6" s="64"/>
      <c r="C6" s="65" t="s">
        <v>249</v>
      </c>
      <c r="D6" s="65"/>
      <c r="E6" s="65"/>
      <c r="F6" s="65"/>
      <c r="G6" s="63"/>
      <c r="H6" s="63"/>
    </row>
    <row r="7" spans="1:8" ht="13.5">
      <c r="A7" s="63"/>
      <c r="B7" s="64"/>
      <c r="C7" s="65" t="s">
        <v>250</v>
      </c>
      <c r="D7" s="65"/>
      <c r="E7" s="65"/>
      <c r="F7" s="65"/>
      <c r="G7" s="63"/>
      <c r="H7" s="63"/>
    </row>
    <row r="8" spans="1:8" ht="13.5">
      <c r="A8" s="63"/>
      <c r="B8" s="64"/>
      <c r="C8" s="65" t="s">
        <v>222</v>
      </c>
      <c r="D8" s="65"/>
      <c r="E8" s="65"/>
      <c r="F8" s="65"/>
      <c r="G8" s="63"/>
      <c r="H8" s="63"/>
    </row>
    <row r="9" spans="1:8" ht="13.5">
      <c r="A9" s="63"/>
      <c r="B9" s="64"/>
      <c r="C9" s="63"/>
      <c r="D9" s="63"/>
      <c r="E9" s="63"/>
      <c r="F9" s="63"/>
      <c r="G9" s="63"/>
      <c r="H9" s="63"/>
    </row>
    <row r="10" spans="1:8" ht="14.25">
      <c r="A10" s="63"/>
      <c r="B10" s="69" t="s">
        <v>223</v>
      </c>
      <c r="C10" s="76" t="s">
        <v>229</v>
      </c>
      <c r="D10" s="65"/>
      <c r="E10" s="65"/>
      <c r="F10" s="65"/>
      <c r="G10" s="65"/>
      <c r="H10" s="65"/>
    </row>
    <row r="11" spans="1:8" ht="13.5">
      <c r="A11" s="63"/>
      <c r="B11" s="69"/>
      <c r="C11" s="65" t="s">
        <v>402</v>
      </c>
      <c r="D11" s="65"/>
      <c r="E11" s="65"/>
      <c r="F11" s="65"/>
      <c r="G11" s="65"/>
      <c r="H11" s="65"/>
    </row>
    <row r="12" spans="1:8" ht="13.5">
      <c r="A12" s="63"/>
      <c r="B12" s="70">
        <v>1</v>
      </c>
      <c r="C12" s="65" t="s">
        <v>517</v>
      </c>
      <c r="D12" s="65"/>
      <c r="E12" s="65"/>
      <c r="F12" s="65"/>
      <c r="G12" s="65"/>
      <c r="H12" s="65"/>
    </row>
    <row r="13" spans="1:8" ht="13.5">
      <c r="A13" s="63"/>
      <c r="B13" s="71">
        <v>2</v>
      </c>
      <c r="C13" s="65" t="s">
        <v>294</v>
      </c>
      <c r="D13" s="65"/>
      <c r="E13" s="65"/>
      <c r="F13" s="65"/>
      <c r="G13" s="65"/>
      <c r="H13" s="65"/>
    </row>
    <row r="14" spans="1:8" ht="13.5">
      <c r="A14" s="63"/>
      <c r="B14" s="71">
        <v>3</v>
      </c>
      <c r="C14" s="65" t="s">
        <v>295</v>
      </c>
      <c r="D14" s="65"/>
      <c r="E14" s="65"/>
      <c r="F14" s="65"/>
      <c r="G14" s="65"/>
      <c r="H14" s="65"/>
    </row>
    <row r="15" spans="1:8" ht="13.5">
      <c r="A15" s="63"/>
      <c r="B15" s="71">
        <v>4</v>
      </c>
      <c r="C15" s="65" t="s">
        <v>254</v>
      </c>
      <c r="D15" s="65"/>
      <c r="E15" s="65"/>
      <c r="F15" s="65"/>
      <c r="G15" s="65"/>
      <c r="H15" s="65"/>
    </row>
    <row r="16" spans="1:8" ht="13.5">
      <c r="A16" s="63"/>
      <c r="B16" s="71"/>
      <c r="C16" s="63"/>
      <c r="D16" s="63"/>
      <c r="E16" s="63"/>
      <c r="F16" s="63"/>
      <c r="G16" s="63"/>
      <c r="H16" s="63"/>
    </row>
    <row r="17" spans="1:8" ht="14.25">
      <c r="A17" s="63"/>
      <c r="B17" s="64" t="s">
        <v>255</v>
      </c>
      <c r="C17" s="76" t="s">
        <v>256</v>
      </c>
      <c r="D17" s="63"/>
      <c r="E17" s="63"/>
      <c r="F17" s="63"/>
      <c r="G17" s="63"/>
      <c r="H17" s="63"/>
    </row>
    <row r="18" spans="1:9" ht="13.5">
      <c r="A18" s="63"/>
      <c r="B18" s="77">
        <v>1</v>
      </c>
      <c r="C18" s="65" t="s">
        <v>146</v>
      </c>
      <c r="D18" s="65"/>
      <c r="E18" s="65"/>
      <c r="F18" s="65"/>
      <c r="G18" s="65"/>
      <c r="H18" s="65"/>
      <c r="I18" s="65"/>
    </row>
    <row r="19" spans="1:9" ht="13.5">
      <c r="A19" s="63"/>
      <c r="B19" s="77">
        <v>2</v>
      </c>
      <c r="C19" s="65" t="s">
        <v>147</v>
      </c>
      <c r="D19" s="65"/>
      <c r="E19" s="65"/>
      <c r="F19" s="65"/>
      <c r="G19" s="65"/>
      <c r="H19" s="65"/>
      <c r="I19" s="65"/>
    </row>
    <row r="20" spans="1:8" ht="13.5">
      <c r="A20" s="63"/>
      <c r="B20" s="64"/>
      <c r="C20" s="63"/>
      <c r="D20" s="63"/>
      <c r="E20" s="63"/>
      <c r="F20" s="63"/>
      <c r="G20" s="63"/>
      <c r="H20" s="63"/>
    </row>
    <row r="21" spans="1:8" ht="14.25">
      <c r="A21" s="63"/>
      <c r="B21" s="64" t="s">
        <v>257</v>
      </c>
      <c r="C21" s="76" t="s">
        <v>284</v>
      </c>
      <c r="D21" s="63"/>
      <c r="E21" s="63"/>
      <c r="F21" s="63"/>
      <c r="G21" s="63"/>
      <c r="H21" s="63"/>
    </row>
    <row r="22" spans="1:9" ht="13.5">
      <c r="A22" s="63"/>
      <c r="B22" s="77">
        <v>1</v>
      </c>
      <c r="C22" s="65" t="s">
        <v>285</v>
      </c>
      <c r="D22" s="65"/>
      <c r="E22" s="65"/>
      <c r="F22" s="65"/>
      <c r="G22" s="65"/>
      <c r="H22" s="65"/>
      <c r="I22" s="65"/>
    </row>
    <row r="23" spans="1:9" ht="13.5">
      <c r="A23" s="63"/>
      <c r="B23" s="77">
        <v>2</v>
      </c>
      <c r="C23" s="65" t="s">
        <v>313</v>
      </c>
      <c r="D23" s="65"/>
      <c r="E23" s="65"/>
      <c r="F23" s="65"/>
      <c r="G23" s="65"/>
      <c r="H23" s="65"/>
      <c r="I23" s="65"/>
    </row>
    <row r="24" spans="1:9" ht="13.5">
      <c r="A24" s="63"/>
      <c r="B24" s="66"/>
      <c r="C24" s="65" t="s">
        <v>296</v>
      </c>
      <c r="D24" s="65"/>
      <c r="E24" s="65"/>
      <c r="F24" s="65"/>
      <c r="G24" s="65"/>
      <c r="H24" s="65"/>
      <c r="I24" s="65"/>
    </row>
    <row r="25" spans="1:9" ht="13.5">
      <c r="A25" s="63"/>
      <c r="B25" s="66"/>
      <c r="C25" s="65" t="s">
        <v>113</v>
      </c>
      <c r="D25" s="65"/>
      <c r="E25" s="65"/>
      <c r="F25" s="65"/>
      <c r="G25" s="65"/>
      <c r="H25" s="65"/>
      <c r="I25" s="65"/>
    </row>
    <row r="26" spans="1:9" ht="13.5">
      <c r="A26" s="63"/>
      <c r="B26" s="66"/>
      <c r="C26" s="65" t="s">
        <v>272</v>
      </c>
      <c r="D26" s="65"/>
      <c r="E26" s="65"/>
      <c r="F26" s="65"/>
      <c r="G26" s="65"/>
      <c r="H26" s="65"/>
      <c r="I26" s="65"/>
    </row>
    <row r="27" spans="1:9" ht="13.5">
      <c r="A27" s="63"/>
      <c r="B27" s="66"/>
      <c r="C27" s="65" t="s">
        <v>433</v>
      </c>
      <c r="D27" s="65"/>
      <c r="E27" s="65"/>
      <c r="F27" s="65"/>
      <c r="G27" s="65"/>
      <c r="H27" s="65"/>
      <c r="I27" s="65"/>
    </row>
    <row r="28" spans="1:9" ht="13.5">
      <c r="A28" s="63"/>
      <c r="B28" s="77">
        <v>3</v>
      </c>
      <c r="C28" s="65" t="s">
        <v>341</v>
      </c>
      <c r="D28" s="65"/>
      <c r="E28" s="65"/>
      <c r="F28" s="65"/>
      <c r="G28" s="65"/>
      <c r="H28" s="65"/>
      <c r="I28" s="65"/>
    </row>
    <row r="29" spans="1:9" ht="13.5">
      <c r="A29" s="63"/>
      <c r="B29" s="77">
        <v>4</v>
      </c>
      <c r="C29" s="65" t="s">
        <v>395</v>
      </c>
      <c r="D29" s="65"/>
      <c r="E29" s="65"/>
      <c r="F29" s="65"/>
      <c r="G29" s="65"/>
      <c r="H29" s="65"/>
      <c r="I29" s="65"/>
    </row>
    <row r="30" spans="1:9" ht="13.5">
      <c r="A30" s="63"/>
      <c r="B30" s="66"/>
      <c r="C30" s="65" t="s">
        <v>493</v>
      </c>
      <c r="D30" s="65"/>
      <c r="E30" s="65"/>
      <c r="F30" s="65"/>
      <c r="G30" s="65"/>
      <c r="H30" s="65"/>
      <c r="I30" s="65"/>
    </row>
    <row r="31" spans="1:9" ht="13.5">
      <c r="A31" s="63"/>
      <c r="B31" s="66"/>
      <c r="C31" s="65" t="s">
        <v>494</v>
      </c>
      <c r="D31" s="65"/>
      <c r="E31" s="65"/>
      <c r="F31" s="65"/>
      <c r="G31" s="65"/>
      <c r="H31" s="65"/>
      <c r="I31" s="65"/>
    </row>
    <row r="32" spans="1:9" ht="13.5">
      <c r="A32" s="63"/>
      <c r="B32" s="77">
        <v>5</v>
      </c>
      <c r="C32" s="65" t="s">
        <v>252</v>
      </c>
      <c r="D32" s="65"/>
      <c r="E32" s="65"/>
      <c r="F32" s="65"/>
      <c r="G32" s="65"/>
      <c r="H32" s="65"/>
      <c r="I32" s="65"/>
    </row>
    <row r="33" spans="1:9" ht="13.5">
      <c r="A33" s="63"/>
      <c r="B33" s="77">
        <v>6</v>
      </c>
      <c r="C33" s="304" t="s">
        <v>342</v>
      </c>
      <c r="D33" s="304"/>
      <c r="E33" s="304"/>
      <c r="F33" s="65"/>
      <c r="G33" s="65"/>
      <c r="H33" s="65"/>
      <c r="I33" s="65"/>
    </row>
    <row r="34" spans="1:9" ht="13.5">
      <c r="A34" s="63"/>
      <c r="B34" s="66"/>
      <c r="C34" s="305" t="s">
        <v>236</v>
      </c>
      <c r="D34" s="305"/>
      <c r="E34" s="305"/>
      <c r="F34" s="305"/>
      <c r="G34" s="305"/>
      <c r="H34" s="305"/>
      <c r="I34" s="305"/>
    </row>
    <row r="35" spans="1:9" ht="13.5">
      <c r="A35" s="63"/>
      <c r="B35" s="75"/>
      <c r="C35" s="305" t="s">
        <v>549</v>
      </c>
      <c r="D35" s="305"/>
      <c r="E35" s="305"/>
      <c r="F35" s="305"/>
      <c r="G35" s="305"/>
      <c r="H35" s="305"/>
      <c r="I35" s="305"/>
    </row>
    <row r="36" spans="1:9" ht="13.5">
      <c r="A36" s="63"/>
      <c r="B36" s="66"/>
      <c r="C36" s="305" t="s">
        <v>550</v>
      </c>
      <c r="D36" s="305"/>
      <c r="E36" s="305"/>
      <c r="F36" s="305"/>
      <c r="G36" s="305"/>
      <c r="H36" s="305"/>
      <c r="I36" s="305"/>
    </row>
    <row r="37" spans="1:9" ht="13.5">
      <c r="A37" s="63"/>
      <c r="B37" s="65"/>
      <c r="C37" s="65"/>
      <c r="D37" s="65"/>
      <c r="E37" s="65"/>
      <c r="F37" s="65"/>
      <c r="G37" s="65"/>
      <c r="H37" s="65"/>
      <c r="I37" s="65"/>
    </row>
    <row r="38" spans="1:9" ht="14.25">
      <c r="A38" s="63"/>
      <c r="B38" s="69" t="s">
        <v>343</v>
      </c>
      <c r="C38" s="76" t="s">
        <v>344</v>
      </c>
      <c r="D38" s="65"/>
      <c r="E38" s="65"/>
      <c r="F38" s="65"/>
      <c r="G38" s="65"/>
      <c r="H38" s="65"/>
      <c r="I38" s="65"/>
    </row>
    <row r="39" spans="1:9" ht="13.5">
      <c r="A39" s="63"/>
      <c r="B39" s="65">
        <v>1</v>
      </c>
      <c r="C39" s="65" t="s">
        <v>120</v>
      </c>
      <c r="D39" s="65"/>
      <c r="E39" s="65"/>
      <c r="F39" s="65"/>
      <c r="G39" s="65"/>
      <c r="H39" s="65"/>
      <c r="I39" s="65"/>
    </row>
    <row r="40" spans="1:9" ht="13.5">
      <c r="A40" s="63"/>
      <c r="B40" s="65"/>
      <c r="C40" s="65" t="s">
        <v>225</v>
      </c>
      <c r="D40" s="65"/>
      <c r="E40" s="65"/>
      <c r="F40" s="65"/>
      <c r="G40" s="65"/>
      <c r="H40" s="65"/>
      <c r="I40" s="65"/>
    </row>
    <row r="41" spans="1:9" ht="13.5">
      <c r="A41" s="63"/>
      <c r="B41" s="65">
        <v>2</v>
      </c>
      <c r="C41" s="65" t="s">
        <v>497</v>
      </c>
      <c r="D41" s="65"/>
      <c r="E41" s="65"/>
      <c r="F41" s="65"/>
      <c r="G41" s="65"/>
      <c r="H41" s="65"/>
      <c r="I41" s="65"/>
    </row>
    <row r="42" spans="1:9" ht="13.5">
      <c r="A42" s="63"/>
      <c r="B42" s="65"/>
      <c r="C42" s="65" t="s">
        <v>498</v>
      </c>
      <c r="D42" s="65"/>
      <c r="E42" s="65"/>
      <c r="F42" s="65"/>
      <c r="G42" s="65"/>
      <c r="H42" s="65"/>
      <c r="I42" s="65"/>
    </row>
    <row r="43" spans="1:9" ht="12">
      <c r="A43" s="65"/>
      <c r="B43" s="65"/>
      <c r="C43" s="65"/>
      <c r="D43" s="65"/>
      <c r="E43" s="65"/>
      <c r="F43" s="65"/>
      <c r="G43" s="65"/>
      <c r="H43" s="65"/>
      <c r="I43" s="65"/>
    </row>
    <row r="44" spans="1:8" ht="14.25">
      <c r="A44" s="65"/>
      <c r="B44" s="69" t="s">
        <v>499</v>
      </c>
      <c r="C44" s="76" t="s">
        <v>500</v>
      </c>
      <c r="D44" s="63"/>
      <c r="E44" s="63"/>
      <c r="F44" s="63"/>
      <c r="G44" s="63"/>
      <c r="H44" s="65"/>
    </row>
    <row r="45" spans="1:8" ht="13.5">
      <c r="A45" s="65"/>
      <c r="B45" s="69"/>
      <c r="C45" s="65" t="s">
        <v>562</v>
      </c>
      <c r="D45" s="63"/>
      <c r="E45" s="63"/>
      <c r="F45" s="63"/>
      <c r="G45" s="63"/>
      <c r="H45" s="65"/>
    </row>
    <row r="46" spans="1:8" ht="13.5">
      <c r="A46" s="65"/>
      <c r="B46" s="69"/>
      <c r="C46" s="63"/>
      <c r="D46" s="63"/>
      <c r="E46" s="63"/>
      <c r="F46" s="63"/>
      <c r="G46" s="63"/>
      <c r="H46" s="65"/>
    </row>
    <row r="47" spans="1:8" ht="14.25">
      <c r="A47" s="65"/>
      <c r="B47" s="69" t="s">
        <v>563</v>
      </c>
      <c r="C47" s="76" t="s">
        <v>560</v>
      </c>
      <c r="D47" s="63"/>
      <c r="E47" s="63"/>
      <c r="F47" s="63"/>
      <c r="G47" s="63"/>
      <c r="H47" s="65"/>
    </row>
    <row r="48" spans="1:8" ht="13.5">
      <c r="A48" s="65"/>
      <c r="B48" s="65"/>
      <c r="C48" s="65" t="s">
        <v>612</v>
      </c>
      <c r="D48" s="63"/>
      <c r="E48" s="63"/>
      <c r="F48" s="63"/>
      <c r="G48" s="63"/>
      <c r="H48" s="65"/>
    </row>
    <row r="49" spans="1:8" ht="13.5">
      <c r="A49" s="65"/>
      <c r="B49" s="65"/>
      <c r="C49" s="63"/>
      <c r="D49" s="63"/>
      <c r="E49" s="63"/>
      <c r="F49" s="63"/>
      <c r="G49" s="63"/>
      <c r="H49" s="65"/>
    </row>
    <row r="50" spans="1:8" ht="13.5">
      <c r="A50" s="65"/>
      <c r="B50" s="65"/>
      <c r="C50" s="63"/>
      <c r="D50" s="63"/>
      <c r="E50" s="63"/>
      <c r="F50" s="63"/>
      <c r="G50" s="63"/>
      <c r="H50" s="65"/>
    </row>
    <row r="51" spans="1:8" ht="13.5">
      <c r="A51" s="65"/>
      <c r="B51" s="65"/>
      <c r="C51" s="63"/>
      <c r="D51" s="63"/>
      <c r="E51" s="63"/>
      <c r="F51" s="63"/>
      <c r="G51" s="63"/>
      <c r="H51" s="65"/>
    </row>
    <row r="52" spans="3:10" ht="13.5">
      <c r="C52" s="63"/>
      <c r="D52" s="63"/>
      <c r="E52" s="63"/>
      <c r="F52" s="63"/>
      <c r="G52" s="63"/>
      <c r="J52" s="43"/>
    </row>
    <row r="53" spans="3:10" ht="13.5">
      <c r="C53" s="63"/>
      <c r="D53" s="63"/>
      <c r="E53" s="63"/>
      <c r="F53" s="63"/>
      <c r="G53" s="63"/>
      <c r="J53" s="43"/>
    </row>
    <row r="54" spans="3:10" ht="13.5">
      <c r="C54" s="63"/>
      <c r="D54" s="63"/>
      <c r="E54" s="63"/>
      <c r="F54" s="63"/>
      <c r="G54" s="63"/>
      <c r="J54" s="43"/>
    </row>
    <row r="55" ht="13.5">
      <c r="J55" s="43"/>
    </row>
    <row r="56" ht="13.5">
      <c r="J56" s="43"/>
    </row>
    <row r="57" ht="13.5">
      <c r="J57" s="43"/>
    </row>
    <row r="58" ht="13.5">
      <c r="J58" s="43"/>
    </row>
    <row r="59" spans="1:8" ht="12">
      <c r="A59" s="65"/>
      <c r="B59" s="65"/>
      <c r="C59" s="65"/>
      <c r="D59" s="65"/>
      <c r="E59" s="65"/>
      <c r="F59" s="65"/>
      <c r="G59" s="65"/>
      <c r="H59" s="65"/>
    </row>
    <row r="60" spans="1:8" ht="12">
      <c r="A60" s="65"/>
      <c r="B60" s="65"/>
      <c r="C60" s="65"/>
      <c r="D60" s="65"/>
      <c r="E60" s="65"/>
      <c r="F60" s="65"/>
      <c r="G60" s="65"/>
      <c r="H60" s="65"/>
    </row>
    <row r="61" spans="1:8" ht="12">
      <c r="A61" s="65"/>
      <c r="B61" s="65"/>
      <c r="C61" s="65"/>
      <c r="D61" s="65"/>
      <c r="E61" s="65"/>
      <c r="F61" s="65"/>
      <c r="G61" s="65"/>
      <c r="H61" s="65"/>
    </row>
    <row r="62" spans="1:8" ht="12">
      <c r="A62" s="65"/>
      <c r="B62" s="65"/>
      <c r="C62" s="65"/>
      <c r="D62" s="65"/>
      <c r="E62" s="65"/>
      <c r="F62" s="65"/>
      <c r="G62" s="65"/>
      <c r="H62" s="65"/>
    </row>
    <row r="63" spans="1:8" ht="12">
      <c r="A63" s="65"/>
      <c r="B63" s="65"/>
      <c r="C63" s="65"/>
      <c r="D63" s="65"/>
      <c r="E63" s="65"/>
      <c r="F63" s="65"/>
      <c r="G63" s="65"/>
      <c r="H63" s="65"/>
    </row>
    <row r="64" spans="1:8" ht="12">
      <c r="A64" s="65"/>
      <c r="B64" s="65"/>
      <c r="C64" s="65"/>
      <c r="D64" s="65"/>
      <c r="E64" s="65"/>
      <c r="F64" s="65"/>
      <c r="G64" s="65"/>
      <c r="H64" s="65"/>
    </row>
    <row r="65" spans="1:8" ht="12">
      <c r="A65" s="65"/>
      <c r="B65" s="65"/>
      <c r="C65" s="65"/>
      <c r="D65" s="65"/>
      <c r="E65" s="65"/>
      <c r="F65" s="65"/>
      <c r="G65" s="65"/>
      <c r="H65" s="65"/>
    </row>
    <row r="66" spans="1:8" ht="12">
      <c r="A66" s="65"/>
      <c r="B66" s="65"/>
      <c r="C66" s="65"/>
      <c r="D66" s="65"/>
      <c r="E66" s="65"/>
      <c r="F66" s="65"/>
      <c r="G66" s="65"/>
      <c r="H66" s="65"/>
    </row>
    <row r="67" spans="1:8" ht="12">
      <c r="A67" s="65"/>
      <c r="B67" s="65"/>
      <c r="C67" s="65"/>
      <c r="D67" s="65"/>
      <c r="E67" s="65"/>
      <c r="F67" s="65"/>
      <c r="G67" s="65"/>
      <c r="H67" s="65"/>
    </row>
    <row r="68" spans="1:8" ht="12">
      <c r="A68" s="65"/>
      <c r="B68" s="65"/>
      <c r="C68" s="65"/>
      <c r="D68" s="65"/>
      <c r="E68" s="65"/>
      <c r="F68" s="65"/>
      <c r="G68" s="65"/>
      <c r="H68" s="65"/>
    </row>
    <row r="69" spans="1:8" ht="12">
      <c r="A69" s="65"/>
      <c r="B69" s="65"/>
      <c r="C69" s="65"/>
      <c r="D69" s="65"/>
      <c r="E69" s="65"/>
      <c r="F69" s="65"/>
      <c r="G69" s="65"/>
      <c r="H69" s="65"/>
    </row>
    <row r="70" spans="1:8" ht="12">
      <c r="A70" s="65"/>
      <c r="B70" s="65"/>
      <c r="C70" s="65"/>
      <c r="D70" s="65"/>
      <c r="E70" s="65"/>
      <c r="F70" s="65"/>
      <c r="G70" s="65"/>
      <c r="H70" s="65"/>
    </row>
    <row r="71" spans="1:8" ht="12">
      <c r="A71" s="65"/>
      <c r="B71" s="65"/>
      <c r="C71" s="65"/>
      <c r="D71" s="65"/>
      <c r="E71" s="65"/>
      <c r="F71" s="65"/>
      <c r="G71" s="65"/>
      <c r="H71" s="65"/>
    </row>
  </sheetData>
  <mergeCells count="5">
    <mergeCell ref="C36:I36"/>
    <mergeCell ref="B1:H1"/>
    <mergeCell ref="C33:E33"/>
    <mergeCell ref="C34:I34"/>
    <mergeCell ref="C35:I35"/>
  </mergeCells>
  <printOptions/>
  <pageMargins left="0.3937007874015748" right="0.1968503937007874" top="0.1968503937007874" bottom="0.1968503937007874" header="0.51" footer="0.51"/>
  <pageSetup orientation="portrait" paperSize="9" scale="85"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Chiho Yoshioka</cp:lastModifiedBy>
  <cp:lastPrinted>2011-07-11T14:24:49Z</cp:lastPrinted>
  <dcterms:created xsi:type="dcterms:W3CDTF">2010-04-15T04:04:45Z</dcterms:created>
  <dcterms:modified xsi:type="dcterms:W3CDTF">2011-07-11T14:25:59Z</dcterms:modified>
  <cp:category/>
  <cp:version/>
  <cp:contentType/>
  <cp:contentStatus/>
</cp:coreProperties>
</file>